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filterPrivacy="1" codeName="ThisWorkbook" autoCompressPictures="0"/>
  <bookViews>
    <workbookView xWindow="-120" yWindow="-120" windowWidth="29040" windowHeight="16440" tabRatio="788" activeTab="2"/>
  </bookViews>
  <sheets>
    <sheet name="ספטמבר23" sheetId="30" r:id="rId1"/>
    <sheet name="אוקטובר23" sheetId="31" r:id="rId2"/>
    <sheet name="נובמבר23" sheetId="32" r:id="rId3"/>
    <sheet name="דצמבר23" sheetId="33" r:id="rId4"/>
    <sheet name="ינואר" sheetId="14" r:id="rId5"/>
    <sheet name="פברואר" sheetId="15" r:id="rId6"/>
    <sheet name="מרץ" sheetId="16" r:id="rId7"/>
    <sheet name="אפריל" sheetId="17" r:id="rId8"/>
    <sheet name="מאי" sheetId="18" r:id="rId9"/>
    <sheet name="יוני" sheetId="19" r:id="rId10"/>
    <sheet name="יולי" sheetId="20" r:id="rId11"/>
    <sheet name="אוגוסט" sheetId="21" r:id="rId12"/>
    <sheet name="ספטמבר" sheetId="22" r:id="rId13"/>
    <sheet name="אוקטובר" sheetId="23" r:id="rId14"/>
    <sheet name="נובמבר" sheetId="24" r:id="rId15"/>
    <sheet name="דצמבר" sheetId="25" r:id="rId16"/>
  </sheets>
  <externalReferences>
    <externalReference r:id="rId17"/>
  </externalReferences>
  <definedNames>
    <definedName name="_xlnm.Print_Area" localSheetId="11">אוגוסט!$A:$I</definedName>
    <definedName name="_xlnm.Print_Area" localSheetId="13">אוקטובר!$A:$I</definedName>
    <definedName name="_xlnm.Print_Area" localSheetId="1">אוקטובר23!$A:$I</definedName>
    <definedName name="_xlnm.Print_Area" localSheetId="7">אפריל!$A:$I</definedName>
    <definedName name="_xlnm.Print_Area" localSheetId="15">דצמבר!$A:$I</definedName>
    <definedName name="_xlnm.Print_Area" localSheetId="3">דצמבר23!$A:$I</definedName>
    <definedName name="_xlnm.Print_Area" localSheetId="10">יולי!$A:$I</definedName>
    <definedName name="_xlnm.Print_Area" localSheetId="9">יוני!$A:$I</definedName>
    <definedName name="_xlnm.Print_Area" localSheetId="4">ינואר!$A:$I</definedName>
    <definedName name="_xlnm.Print_Area" localSheetId="8">מאי!$A:$I</definedName>
    <definedName name="_xlnm.Print_Area" localSheetId="6">מרץ!$A:$I</definedName>
    <definedName name="_xlnm.Print_Area" localSheetId="14">נובמבר!$A:$I</definedName>
    <definedName name="_xlnm.Print_Area" localSheetId="2">נובמבר23!$A:$I</definedName>
    <definedName name="_xlnm.Print_Area" localSheetId="12">ספטמבר!$A:$I</definedName>
    <definedName name="_xlnm.Print_Area" localSheetId="0">ספטמבר23!$A:$I</definedName>
    <definedName name="_xlnm.Print_Area" localSheetId="5">פברואר!$A:$I</definedName>
    <definedName name="אזור_כותרות_עמודות1..H12.1">ינואר!$B$3</definedName>
    <definedName name="אזור_כותרות_עמודות1..H12.10">אוקטובר!$B$3</definedName>
    <definedName name="אזור_כותרות_עמודות1..H12.11">נובמבר!$B$3</definedName>
    <definedName name="אזור_כותרות_עמודות1..H12.12">דצמבר!$B$3</definedName>
    <definedName name="אזור_כותרות_עמודות1..H12.2">פברואר!$B$3</definedName>
    <definedName name="אזור_כותרות_עמודות1..H12.3">מרץ!$B$3</definedName>
    <definedName name="אזור_כותרות_עמודות1..H12.4">אפריל!$B$3</definedName>
    <definedName name="אזור_כותרות_עמודות1..H12.5">מאי!$B$3</definedName>
    <definedName name="אזור_כותרות_עמודות1..H12.6">יוני!$B$3</definedName>
    <definedName name="אזור_כותרות_עמודות1..H12.7">יולי!$B$3</definedName>
    <definedName name="אזור_כותרות_עמודות1..H12.8">אוגוסט!$B$3</definedName>
    <definedName name="אזור_כותרות_עמודות1..H12.9">ספטמבר!$B$3</definedName>
    <definedName name="אזור_כותרות_עמודות2..C14.1">ינואר!$B$3</definedName>
    <definedName name="אזור_כותרות_עמודות2..C14.10">אוקטובר!$B$3</definedName>
    <definedName name="אזור_כותרות_עמודות2..C14.11">נובמבר!$B$3</definedName>
    <definedName name="אזור_כותרות_עמודות2..C14.12">דצמבר!$B$3</definedName>
    <definedName name="אזור_כותרות_עמודות2..C14.2">פברואר!$B$3</definedName>
    <definedName name="אזור_כותרות_עמודות2..C14.3">מרץ!$B$3</definedName>
    <definedName name="אזור_כותרות_עמודות2..C14.4">אפריל!$B$3</definedName>
    <definedName name="אזור_כותרות_עמודות2..C14.5">מאי!$B$3</definedName>
    <definedName name="אזור_כותרות_עמודות2..C14.6">יוני!$B$3</definedName>
    <definedName name="אזור_כותרות_עמודות2..C14.7">יולי!$B$3</definedName>
    <definedName name="אזור_כותרות_עמודות2..C14.8">אוגוסט!$B$3</definedName>
    <definedName name="אזור_כותרות_עמודות2..C14.9">ספטמבר!$B$3</definedName>
    <definedName name="אזור_כותרות_שורות1..K3">ינואר!$K$4</definedName>
    <definedName name="ימים_ושבועות">{0,1,2,3,4,5,6} + {0;1;2;3;4;5}*7</definedName>
    <definedName name="שנה_קלנדרית">ינואר!$K$5</definedName>
    <definedName name="שנה_קלנדרית2023">[1]ינואר!$K$5</definedName>
    <definedName name="תחילת_השבוע">ינואר!$L$5</definedName>
  </definedNames>
  <calcPr calcId="12451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14" i="33" a="1"/>
  <c r="C14" s="1"/>
  <c r="B12" a="1"/>
  <c r="H12" s="1"/>
  <c r="B10" a="1"/>
  <c r="G10" s="1"/>
  <c r="B8" a="1"/>
  <c r="C8" s="1"/>
  <c r="B6" a="1"/>
  <c r="H6" s="1"/>
  <c r="E4"/>
  <c r="E3" s="1"/>
  <c r="B4" a="1"/>
  <c r="G4" s="1"/>
  <c r="G3" s="1"/>
  <c r="B3"/>
  <c r="B2"/>
  <c r="B14" i="32"/>
  <c r="B14" a="1"/>
  <c r="C14" s="1"/>
  <c r="B12" a="1"/>
  <c r="B12" s="1"/>
  <c r="F10"/>
  <c r="B10" a="1"/>
  <c r="G10" s="1"/>
  <c r="E8"/>
  <c r="B8" a="1"/>
  <c r="F8" s="1"/>
  <c r="B6" a="1"/>
  <c r="B6" s="1"/>
  <c r="D4"/>
  <c r="D3" s="1"/>
  <c r="B4" a="1"/>
  <c r="G4" s="1"/>
  <c r="G3" s="1"/>
  <c r="B3"/>
  <c r="B2"/>
  <c r="C14" i="31"/>
  <c r="B14" a="1"/>
  <c r="B14" s="1"/>
  <c r="B12" a="1"/>
  <c r="E12" s="1"/>
  <c r="B10" a="1"/>
  <c r="F10" s="1"/>
  <c r="E8"/>
  <c r="D8"/>
  <c r="B8" a="1"/>
  <c r="F8" s="1"/>
  <c r="G6"/>
  <c r="C6"/>
  <c r="B6" a="1"/>
  <c r="E6" s="1"/>
  <c r="B4" a="1"/>
  <c r="F4" s="1"/>
  <c r="F3" s="1"/>
  <c r="B3"/>
  <c r="B2"/>
  <c r="B14" i="30" a="1"/>
  <c r="B14" s="1"/>
  <c r="B12" a="1"/>
  <c r="E12" s="1"/>
  <c r="B10" a="1"/>
  <c r="H10" s="1"/>
  <c r="H8"/>
  <c r="D8"/>
  <c r="C8"/>
  <c r="B8" a="1"/>
  <c r="E8" s="1"/>
  <c r="H6"/>
  <c r="G6"/>
  <c r="D6"/>
  <c r="C6"/>
  <c r="B6"/>
  <c r="B6" a="1"/>
  <c r="E6" s="1"/>
  <c r="H4"/>
  <c r="G4"/>
  <c r="F4"/>
  <c r="F3" s="1"/>
  <c r="D4"/>
  <c r="C4"/>
  <c r="C3" s="1"/>
  <c r="B4"/>
  <c r="B4" a="1"/>
  <c r="E4" s="1"/>
  <c r="E3" s="1"/>
  <c r="H3"/>
  <c r="G3"/>
  <c r="D3"/>
  <c r="B3"/>
  <c r="B2"/>
  <c r="E10" l="1"/>
  <c r="E4" i="31"/>
  <c r="E3" s="1"/>
  <c r="F6" i="30"/>
  <c r="B8"/>
  <c r="G8"/>
  <c r="C10"/>
  <c r="G10"/>
  <c r="C12"/>
  <c r="H12"/>
  <c r="D4" i="31"/>
  <c r="D3" s="1"/>
  <c r="C8"/>
  <c r="H8"/>
  <c r="E10"/>
  <c r="H4" i="32"/>
  <c r="H3" s="1"/>
  <c r="D8"/>
  <c r="D10"/>
  <c r="E10" i="33"/>
  <c r="B14"/>
  <c r="F8" i="30"/>
  <c r="B10"/>
  <c r="F10"/>
  <c r="B12"/>
  <c r="G12"/>
  <c r="C14"/>
  <c r="C4" i="31"/>
  <c r="C3" s="1"/>
  <c r="H4"/>
  <c r="H3" s="1"/>
  <c r="G8"/>
  <c r="D10"/>
  <c r="C10" i="33"/>
  <c r="F12" i="30"/>
  <c r="G4" i="31"/>
  <c r="G3" s="1"/>
  <c r="C10"/>
  <c r="H10"/>
  <c r="D6" i="32"/>
  <c r="H8"/>
  <c r="H10"/>
  <c r="D10" i="30"/>
  <c r="D12"/>
  <c r="G10" i="31"/>
  <c r="E8" i="33"/>
  <c r="F10"/>
  <c r="D6" i="31"/>
  <c r="D12"/>
  <c r="B4"/>
  <c r="F6"/>
  <c r="B10"/>
  <c r="F12"/>
  <c r="C6" i="32"/>
  <c r="G8"/>
  <c r="C12"/>
  <c r="H4" i="33"/>
  <c r="H3" s="1"/>
  <c r="D8"/>
  <c r="H10"/>
  <c r="D12" i="32"/>
  <c r="G12" i="31"/>
  <c r="H6"/>
  <c r="H12"/>
  <c r="E6" i="32"/>
  <c r="E12"/>
  <c r="B6" i="33"/>
  <c r="F8"/>
  <c r="B12"/>
  <c r="B4" i="32"/>
  <c r="F6"/>
  <c r="B10"/>
  <c r="F12"/>
  <c r="C6" i="33"/>
  <c r="G8"/>
  <c r="C12"/>
  <c r="B8" i="31"/>
  <c r="C4" i="32"/>
  <c r="C3" s="1"/>
  <c r="G6"/>
  <c r="C10"/>
  <c r="G12"/>
  <c r="D6" i="33"/>
  <c r="H8"/>
  <c r="D12"/>
  <c r="H6" i="32"/>
  <c r="H12"/>
  <c r="E6" i="33"/>
  <c r="E12"/>
  <c r="E4" i="32"/>
  <c r="E3" s="1"/>
  <c r="E10"/>
  <c r="B4" i="33"/>
  <c r="F6"/>
  <c r="B10"/>
  <c r="F12"/>
  <c r="F4" i="32"/>
  <c r="F3" s="1"/>
  <c r="B8"/>
  <c r="C4" i="33"/>
  <c r="C3" s="1"/>
  <c r="G6"/>
  <c r="G12"/>
  <c r="B6" i="31"/>
  <c r="B12"/>
  <c r="C8" i="32"/>
  <c r="D4" i="33"/>
  <c r="D3" s="1"/>
  <c r="D10"/>
  <c r="F4"/>
  <c r="F3" s="1"/>
  <c r="B8"/>
  <c r="C12" i="31"/>
  <c r="B2" i="25" l="1"/>
  <c r="B2" i="24"/>
  <c r="B2" i="23"/>
  <c r="B2" i="22"/>
  <c r="B2" i="21"/>
  <c r="B2" i="20"/>
  <c r="B2" i="19"/>
  <c r="B2" i="18"/>
  <c r="B2" i="17"/>
  <c r="B2" i="16"/>
  <c r="B2" i="15"/>
  <c r="B2" i="14"/>
  <c r="B14" i="15" a="1"/>
  <c r="C14" s="1"/>
  <c r="B12" a="1"/>
  <c r="G12" s="1"/>
  <c r="B10" a="1"/>
  <c r="G10" s="1"/>
  <c r="B8" a="1"/>
  <c r="G8" s="1"/>
  <c r="B6" a="1"/>
  <c r="F6" s="1"/>
  <c r="B4" a="1"/>
  <c r="F4" s="1"/>
  <c r="B14" i="16" a="1"/>
  <c r="B12" a="1"/>
  <c r="B10" a="1"/>
  <c r="B8" a="1"/>
  <c r="B6" a="1"/>
  <c r="D6" s="1"/>
  <c r="B4" a="1"/>
  <c r="E4" s="1"/>
  <c r="B14" i="17" a="1"/>
  <c r="B14" s="1"/>
  <c r="B12" a="1"/>
  <c r="E12" s="1"/>
  <c r="B10" a="1"/>
  <c r="E10" s="1"/>
  <c r="B8" a="1"/>
  <c r="E8" s="1"/>
  <c r="B6" a="1"/>
  <c r="E6" s="1"/>
  <c r="B4" a="1"/>
  <c r="E4" s="1"/>
  <c r="B14" i="18" a="1"/>
  <c r="B14" s="1"/>
  <c r="B12" a="1"/>
  <c r="E12" s="1"/>
  <c r="B10" a="1"/>
  <c r="E10" s="1"/>
  <c r="B8" a="1"/>
  <c r="E8" s="1"/>
  <c r="B6" a="1"/>
  <c r="E6" s="1"/>
  <c r="B4" a="1"/>
  <c r="E4" s="1"/>
  <c r="B14" i="19" a="1"/>
  <c r="B14" s="1"/>
  <c r="B12" a="1"/>
  <c r="B10" a="1"/>
  <c r="E10" s="1"/>
  <c r="B8" a="1"/>
  <c r="G8" s="1"/>
  <c r="B6" a="1"/>
  <c r="E6" s="1"/>
  <c r="B4" a="1"/>
  <c r="C4" s="1"/>
  <c r="B14" i="20" a="1"/>
  <c r="C14" s="1"/>
  <c r="B12" a="1"/>
  <c r="B10" a="1"/>
  <c r="E10" s="1"/>
  <c r="B8" a="1"/>
  <c r="H8" s="1"/>
  <c r="B6" a="1"/>
  <c r="E6" s="1"/>
  <c r="B4" a="1"/>
  <c r="D4" s="1"/>
  <c r="B14" i="21" a="1"/>
  <c r="B14" s="1"/>
  <c r="B12" a="1"/>
  <c r="B10" a="1"/>
  <c r="E10" s="1"/>
  <c r="B8" a="1"/>
  <c r="H8" s="1"/>
  <c r="B6" a="1"/>
  <c r="E6" s="1"/>
  <c r="B4" a="1"/>
  <c r="D4" s="1"/>
  <c r="B14" i="22" a="1"/>
  <c r="C14" s="1"/>
  <c r="B12" a="1"/>
  <c r="E12" s="1"/>
  <c r="B10" a="1"/>
  <c r="E10" s="1"/>
  <c r="B8" a="1"/>
  <c r="E8" s="1"/>
  <c r="B6" a="1"/>
  <c r="E6" s="1"/>
  <c r="B4" a="1"/>
  <c r="E4" s="1"/>
  <c r="B14" i="23" a="1"/>
  <c r="C14" s="1"/>
  <c r="B12" a="1"/>
  <c r="G12" s="1"/>
  <c r="B10" a="1"/>
  <c r="B10" s="1"/>
  <c r="B8" a="1"/>
  <c r="G8" s="1"/>
  <c r="B6" a="1"/>
  <c r="G6" s="1"/>
  <c r="B4" a="1"/>
  <c r="E4" s="1"/>
  <c r="B14" i="24" a="1"/>
  <c r="C14" s="1"/>
  <c r="B12" a="1"/>
  <c r="E12" s="1"/>
  <c r="B10" a="1"/>
  <c r="E10" s="1"/>
  <c r="B8" a="1"/>
  <c r="E8" s="1"/>
  <c r="B6" a="1"/>
  <c r="E6" s="1"/>
  <c r="B4" a="1"/>
  <c r="E4" s="1"/>
  <c r="B14" i="25" a="1"/>
  <c r="C14" s="1"/>
  <c r="B12" a="1"/>
  <c r="H12" s="1"/>
  <c r="B10" a="1"/>
  <c r="H10" s="1"/>
  <c r="B8" a="1"/>
  <c r="H8" s="1"/>
  <c r="B6" a="1"/>
  <c r="H6" s="1"/>
  <c r="B4" a="1"/>
  <c r="H4" s="1"/>
  <c r="B14" i="14" a="1"/>
  <c r="C14" s="1"/>
  <c r="B12" a="1"/>
  <c r="H12" s="1"/>
  <c r="B10" a="1"/>
  <c r="E10" s="1"/>
  <c r="B8" a="1"/>
  <c r="E8" s="1"/>
  <c r="B6" a="1"/>
  <c r="E6" s="1"/>
  <c r="B4" a="1"/>
  <c r="E4" s="1"/>
  <c r="H4" i="22" l="1"/>
  <c r="B4"/>
  <c r="D12" i="24"/>
  <c r="B6" i="18"/>
  <c r="F6"/>
  <c r="B12" i="22"/>
  <c r="H6" i="18"/>
  <c r="B8" i="24"/>
  <c r="E8" i="23"/>
  <c r="B6" i="22"/>
  <c r="C12"/>
  <c r="G8" i="17"/>
  <c r="B8" i="23"/>
  <c r="D8" i="24"/>
  <c r="C6" i="22"/>
  <c r="F12"/>
  <c r="C14" i="19"/>
  <c r="D6" i="22"/>
  <c r="G12"/>
  <c r="C10" i="18"/>
  <c r="H8" i="24"/>
  <c r="F6" i="22"/>
  <c r="H12"/>
  <c r="D10" i="20"/>
  <c r="B4" i="18"/>
  <c r="F10"/>
  <c r="H6" i="22"/>
  <c r="C4" i="18"/>
  <c r="G10"/>
  <c r="F4"/>
  <c r="C4" i="22"/>
  <c r="D8"/>
  <c r="G4" i="18"/>
  <c r="C12"/>
  <c r="D4" i="22"/>
  <c r="F8"/>
  <c r="H4" i="18"/>
  <c r="F4" i="22"/>
  <c r="C6" i="19"/>
  <c r="C14" i="18"/>
  <c r="B4" i="24"/>
  <c r="C6" i="23"/>
  <c r="G4" i="22"/>
  <c r="B10"/>
  <c r="F6" i="24"/>
  <c r="G4" i="23"/>
  <c r="C10"/>
  <c r="G10" i="22"/>
  <c r="D6" i="18"/>
  <c r="B10"/>
  <c r="H12"/>
  <c r="D8" i="17"/>
  <c r="H12"/>
  <c r="H6" i="24"/>
  <c r="B12"/>
  <c r="E10" i="23"/>
  <c r="B8" i="22"/>
  <c r="H10"/>
  <c r="C12" i="24"/>
  <c r="B6" i="23"/>
  <c r="G10"/>
  <c r="C8" i="22"/>
  <c r="D6" i="21"/>
  <c r="G6" i="18"/>
  <c r="D10"/>
  <c r="H8" i="17"/>
  <c r="C14"/>
  <c r="B8" i="15"/>
  <c r="F8"/>
  <c r="C10" i="17"/>
  <c r="F12" i="24"/>
  <c r="E6" i="23"/>
  <c r="B12"/>
  <c r="F8" i="24"/>
  <c r="G12"/>
  <c r="E12" i="23"/>
  <c r="G8" i="22"/>
  <c r="D12"/>
  <c r="D10" i="21"/>
  <c r="D4" i="18"/>
  <c r="B8"/>
  <c r="H10"/>
  <c r="C4" i="17"/>
  <c r="D10"/>
  <c r="B10" i="15"/>
  <c r="H12" i="24"/>
  <c r="H8" i="22"/>
  <c r="C8" i="18"/>
  <c r="D4" i="17"/>
  <c r="G10"/>
  <c r="F10" i="15"/>
  <c r="D8" i="18"/>
  <c r="B12"/>
  <c r="H4" i="17"/>
  <c r="H10"/>
  <c r="F4" i="24"/>
  <c r="B10"/>
  <c r="B14"/>
  <c r="B14" i="23"/>
  <c r="F8" i="18"/>
  <c r="B12" i="15"/>
  <c r="C10" i="22"/>
  <c r="C10" i="19"/>
  <c r="G8" i="18"/>
  <c r="D12"/>
  <c r="C12" i="17"/>
  <c r="F12" i="15"/>
  <c r="B6" i="24"/>
  <c r="F10"/>
  <c r="B4" i="23"/>
  <c r="G6" i="22"/>
  <c r="D10"/>
  <c r="B14"/>
  <c r="D6" i="20"/>
  <c r="H8" i="18"/>
  <c r="F12"/>
  <c r="D12" i="17"/>
  <c r="D10" i="24"/>
  <c r="D6"/>
  <c r="H10"/>
  <c r="F10" i="22"/>
  <c r="C6" i="18"/>
  <c r="G12"/>
  <c r="C8" i="17"/>
  <c r="G12"/>
  <c r="B14" i="15"/>
  <c r="E6" i="25"/>
  <c r="E12"/>
  <c r="F12" i="21"/>
  <c r="B12"/>
  <c r="G12"/>
  <c r="G12" i="20"/>
  <c r="C12"/>
  <c r="F12"/>
  <c r="H12" i="19"/>
  <c r="D12"/>
  <c r="F12"/>
  <c r="F8" i="16"/>
  <c r="B8"/>
  <c r="G8"/>
  <c r="C8"/>
  <c r="F10"/>
  <c r="B10"/>
  <c r="G10"/>
  <c r="C10"/>
  <c r="F12"/>
  <c r="B12"/>
  <c r="G12"/>
  <c r="C12"/>
  <c r="B14"/>
  <c r="C14"/>
  <c r="B4" i="25"/>
  <c r="F4"/>
  <c r="B6"/>
  <c r="F6"/>
  <c r="B8"/>
  <c r="F8"/>
  <c r="B10"/>
  <c r="F10"/>
  <c r="B12"/>
  <c r="F12"/>
  <c r="B14"/>
  <c r="C4" i="24"/>
  <c r="G4"/>
  <c r="C6"/>
  <c r="G6"/>
  <c r="C8"/>
  <c r="G8"/>
  <c r="C10"/>
  <c r="G10"/>
  <c r="H4" i="23"/>
  <c r="D4"/>
  <c r="F4"/>
  <c r="H8"/>
  <c r="D8"/>
  <c r="F8"/>
  <c r="H12"/>
  <c r="D12"/>
  <c r="F12"/>
  <c r="C4" i="21"/>
  <c r="H4"/>
  <c r="C8"/>
  <c r="C12"/>
  <c r="H12"/>
  <c r="B4" i="20"/>
  <c r="H4"/>
  <c r="B8"/>
  <c r="B12"/>
  <c r="H12"/>
  <c r="B4" i="19"/>
  <c r="G4"/>
  <c r="B8"/>
  <c r="B12"/>
  <c r="G12"/>
  <c r="F6" i="17"/>
  <c r="B6"/>
  <c r="G6"/>
  <c r="D4" i="16"/>
  <c r="D8"/>
  <c r="D10"/>
  <c r="D12"/>
  <c r="G4" i="15"/>
  <c r="C4"/>
  <c r="H4"/>
  <c r="D4"/>
  <c r="G6"/>
  <c r="C6"/>
  <c r="H6"/>
  <c r="D6"/>
  <c r="E8" i="25"/>
  <c r="F8" i="21"/>
  <c r="B8"/>
  <c r="G8"/>
  <c r="G8" i="20"/>
  <c r="C8"/>
  <c r="F8"/>
  <c r="H8" i="19"/>
  <c r="D8"/>
  <c r="F8"/>
  <c r="F6" i="16"/>
  <c r="B6"/>
  <c r="G6"/>
  <c r="C6"/>
  <c r="C4" i="25"/>
  <c r="G4"/>
  <c r="C6"/>
  <c r="G6"/>
  <c r="C8"/>
  <c r="G8"/>
  <c r="C10"/>
  <c r="G10"/>
  <c r="C12"/>
  <c r="G12"/>
  <c r="D4" i="24"/>
  <c r="H4"/>
  <c r="F6" i="21"/>
  <c r="B6"/>
  <c r="G6"/>
  <c r="D8"/>
  <c r="F10"/>
  <c r="B10"/>
  <c r="G10"/>
  <c r="D12"/>
  <c r="G6" i="20"/>
  <c r="C6"/>
  <c r="F6"/>
  <c r="D8"/>
  <c r="G10"/>
  <c r="C10"/>
  <c r="F10"/>
  <c r="D12"/>
  <c r="H6" i="19"/>
  <c r="D6"/>
  <c r="F6"/>
  <c r="C8"/>
  <c r="H10"/>
  <c r="D10"/>
  <c r="F10"/>
  <c r="C12"/>
  <c r="C6" i="17"/>
  <c r="H6"/>
  <c r="E6" i="16"/>
  <c r="E8"/>
  <c r="E10"/>
  <c r="E12"/>
  <c r="B4" i="15"/>
  <c r="B6"/>
  <c r="E4" i="25"/>
  <c r="E10"/>
  <c r="F4" i="21"/>
  <c r="B4"/>
  <c r="G4"/>
  <c r="G4" i="20"/>
  <c r="C4"/>
  <c r="F4"/>
  <c r="H4" i="19"/>
  <c r="D4"/>
  <c r="F4"/>
  <c r="F4" i="16"/>
  <c r="B4"/>
  <c r="G4"/>
  <c r="C4"/>
  <c r="D4" i="25"/>
  <c r="D6"/>
  <c r="D8"/>
  <c r="D10"/>
  <c r="D12"/>
  <c r="C4" i="23"/>
  <c r="H6"/>
  <c r="D6"/>
  <c r="F6"/>
  <c r="C8"/>
  <c r="H10"/>
  <c r="D10"/>
  <c r="F10"/>
  <c r="C12"/>
  <c r="E4" i="21"/>
  <c r="C6"/>
  <c r="H6"/>
  <c r="E8"/>
  <c r="C10"/>
  <c r="H10"/>
  <c r="E12"/>
  <c r="C14"/>
  <c r="E4" i="20"/>
  <c r="B6"/>
  <c r="H6"/>
  <c r="E8"/>
  <c r="B10"/>
  <c r="H10"/>
  <c r="E12"/>
  <c r="B14"/>
  <c r="E4" i="19"/>
  <c r="B6"/>
  <c r="G6"/>
  <c r="E8"/>
  <c r="B10"/>
  <c r="G10"/>
  <c r="E12"/>
  <c r="F4" i="17"/>
  <c r="B4"/>
  <c r="G4"/>
  <c r="D6"/>
  <c r="H4" i="16"/>
  <c r="H6"/>
  <c r="H8"/>
  <c r="H10"/>
  <c r="H12"/>
  <c r="E4" i="15"/>
  <c r="E6"/>
  <c r="B8" i="17"/>
  <c r="F8"/>
  <c r="B10"/>
  <c r="F10"/>
  <c r="B12"/>
  <c r="F12"/>
  <c r="D8" i="15"/>
  <c r="H8"/>
  <c r="D10"/>
  <c r="H10"/>
  <c r="D12"/>
  <c r="H12"/>
  <c r="E8"/>
  <c r="E10"/>
  <c r="E12"/>
  <c r="C8"/>
  <c r="C10"/>
  <c r="C12"/>
  <c r="E12" i="14"/>
  <c r="B4"/>
  <c r="F4"/>
  <c r="B6"/>
  <c r="F6"/>
  <c r="B8"/>
  <c r="F8"/>
  <c r="B10"/>
  <c r="F10"/>
  <c r="B12"/>
  <c r="F12"/>
  <c r="B14"/>
  <c r="C4"/>
  <c r="G4"/>
  <c r="C6"/>
  <c r="G6"/>
  <c r="C8"/>
  <c r="G8"/>
  <c r="C10"/>
  <c r="G10"/>
  <c r="C12"/>
  <c r="G12"/>
  <c r="D4"/>
  <c r="H4"/>
  <c r="D6"/>
  <c r="H6"/>
  <c r="D8"/>
  <c r="H8"/>
  <c r="D10"/>
  <c r="H10"/>
  <c r="D12"/>
  <c r="B3" i="24"/>
  <c r="B3" i="23"/>
  <c r="B3" i="22"/>
  <c r="B3" i="21"/>
  <c r="B3" i="20"/>
  <c r="B3" i="19" l="1"/>
  <c r="B3" i="18"/>
  <c r="B3" i="17"/>
  <c r="B3" i="16" l="1"/>
  <c r="B3" i="25" l="1"/>
  <c r="B3" i="15" l="1"/>
  <c r="G3" i="25" l="1"/>
  <c r="G3" i="24"/>
  <c r="G3" i="23"/>
  <c r="H3" i="22"/>
  <c r="G3" i="21"/>
  <c r="E3" i="20"/>
  <c r="H3" i="19"/>
  <c r="G3" i="18"/>
  <c r="H3" i="17"/>
  <c r="H3" i="16"/>
  <c r="H3" i="15"/>
  <c r="F3" i="18" l="1"/>
  <c r="D3"/>
  <c r="H3"/>
  <c r="D3" i="25"/>
  <c r="F3"/>
  <c r="H3"/>
  <c r="C3"/>
  <c r="E3"/>
  <c r="D3" i="24"/>
  <c r="F3"/>
  <c r="H3"/>
  <c r="C3"/>
  <c r="E3"/>
  <c r="D3" i="23"/>
  <c r="F3"/>
  <c r="H3"/>
  <c r="C3"/>
  <c r="E3"/>
  <c r="C3" i="22"/>
  <c r="E3"/>
  <c r="G3"/>
  <c r="D3"/>
  <c r="F3"/>
  <c r="D3" i="21"/>
  <c r="F3"/>
  <c r="H3"/>
  <c r="C3"/>
  <c r="E3"/>
  <c r="C3" i="20"/>
  <c r="G3"/>
  <c r="D3"/>
  <c r="F3"/>
  <c r="H3"/>
  <c r="C3" i="19"/>
  <c r="E3"/>
  <c r="G3"/>
  <c r="D3"/>
  <c r="F3"/>
  <c r="C3" i="18"/>
  <c r="E3"/>
  <c r="C3" i="17"/>
  <c r="E3"/>
  <c r="G3"/>
  <c r="D3"/>
  <c r="F3"/>
  <c r="C3" i="16"/>
  <c r="E3"/>
  <c r="G3"/>
  <c r="D3"/>
  <c r="F3"/>
  <c r="C3" i="15"/>
  <c r="E3"/>
  <c r="G3"/>
  <c r="D3"/>
  <c r="F3"/>
  <c r="B3" i="14"/>
  <c r="G3" l="1"/>
  <c r="E3"/>
  <c r="C3"/>
  <c r="H3"/>
  <c r="F3"/>
  <c r="D3"/>
</calcChain>
</file>

<file path=xl/sharedStrings.xml><?xml version="1.0" encoding="utf-8"?>
<sst xmlns="http://schemas.openxmlformats.org/spreadsheetml/2006/main" count="455" uniqueCount="74">
  <si>
    <t>הערות</t>
  </si>
  <si>
    <t xml:space="preserve"> </t>
  </si>
  <si>
    <t>הגדרות לוח שנה</t>
  </si>
  <si>
    <t>שנה</t>
  </si>
  <si>
    <t>תחילת השבוע</t>
  </si>
  <si>
    <t>יום ראשון</t>
  </si>
  <si>
    <t xml:space="preserve">ראש השנה </t>
  </si>
  <si>
    <t>ראש השנה חופש</t>
  </si>
  <si>
    <t>קבלת ילדים והכרות</t>
  </si>
  <si>
    <t xml:space="preserve">ימי הכרות ומשחקי הכרות </t>
  </si>
  <si>
    <t>נושא נלמד- ראש השנה</t>
  </si>
  <si>
    <t xml:space="preserve">קבלת שבת </t>
  </si>
  <si>
    <t>יום כיפור- חופש</t>
  </si>
  <si>
    <t xml:space="preserve">ערב כיפור- חופש </t>
  </si>
  <si>
    <t>נושא נלמד- חברות וסליחה</t>
  </si>
  <si>
    <t xml:space="preserve">חופש </t>
  </si>
  <si>
    <t>חופש</t>
  </si>
  <si>
    <t xml:space="preserve">ערב חג סוכות </t>
  </si>
  <si>
    <t>נושא נלמד- סוכות</t>
  </si>
  <si>
    <t>חופש סוכות</t>
  </si>
  <si>
    <t>נושא נלמד- הסתיו</t>
  </si>
  <si>
    <t>נושא נלמד- היכרות הקהילה</t>
  </si>
  <si>
    <t xml:space="preserve">קבלת שבת עם וותיקי הקיבוץ </t>
  </si>
  <si>
    <t>נושא נלמד- מקצועות בקהילה</t>
  </si>
  <si>
    <t>נושא נלמד- מקצועות הורים</t>
  </si>
  <si>
    <t xml:space="preserve">קבלת שבת עם ההורים </t>
  </si>
  <si>
    <t xml:space="preserve">נושא נלמד- קהילות בישראל </t>
  </si>
  <si>
    <t>קבלת שבת</t>
  </si>
  <si>
    <t>חג הסיגד</t>
  </si>
  <si>
    <t>נושא נלמד- קהילות בישראל</t>
  </si>
  <si>
    <t>נושא נלמד- קיימות</t>
  </si>
  <si>
    <t>חופשת חנוכה</t>
  </si>
  <si>
    <t xml:space="preserve">מסיבת חנוכה </t>
  </si>
  <si>
    <t>נושא נלמד- חנוכה</t>
  </si>
  <si>
    <t>נושא נלמד- אני ומשפחתי</t>
  </si>
  <si>
    <t>נושא נלמד- החיות שאני אוהב</t>
  </si>
  <si>
    <t>נושא נלמד- ט"ו בשבט</t>
  </si>
  <si>
    <t>נושא נלמד- יום המשפחה</t>
  </si>
  <si>
    <t xml:space="preserve">נושא נלמד- אני סופר ומאייר </t>
  </si>
  <si>
    <t>נושא נלמד- חורף</t>
  </si>
  <si>
    <t>נושא נלמד- פרדס</t>
  </si>
  <si>
    <t>נושא נלמד- משפחת בעלי החיים</t>
  </si>
  <si>
    <t>חופשת פורים</t>
  </si>
  <si>
    <t>נושא נלמד- מי בים מי ביבשה ומי באוויר?</t>
  </si>
  <si>
    <t>נושא נלמד- תחפושות בטבע</t>
  </si>
  <si>
    <t>נושא נלמד- פורים</t>
  </si>
  <si>
    <t>מסיבת פורים?</t>
  </si>
  <si>
    <t>נושא נלמד- ציפורים נודדות</t>
  </si>
  <si>
    <t>משפחות נודדות. מעבר דירה וכו...</t>
  </si>
  <si>
    <t xml:space="preserve">חופשת פסח </t>
  </si>
  <si>
    <t>נושא נלמד- אביב</t>
  </si>
  <si>
    <t>נושא נלמד- פסח</t>
  </si>
  <si>
    <t>סדר פסח בגן</t>
  </si>
  <si>
    <t>יום העצמאות חופש</t>
  </si>
  <si>
    <t xml:space="preserve">יום הזיכרון </t>
  </si>
  <si>
    <t xml:space="preserve">נושא נלמד- יום העצמאות </t>
  </si>
  <si>
    <t>נושא נלמד- ל"ג בעומר</t>
  </si>
  <si>
    <t>יום ירושלים</t>
  </si>
  <si>
    <t>נושא נלמד- קיץ</t>
  </si>
  <si>
    <t>נושא נלמד- חופש</t>
  </si>
  <si>
    <t>נושא נלמד-בונים סוכה</t>
  </si>
  <si>
    <t>נושא נלמד-בונים סוכ</t>
  </si>
  <si>
    <t>נושא נלמד- אני וגופי</t>
  </si>
  <si>
    <t>נושא נלמד- הטיול</t>
  </si>
  <si>
    <t>נושא נלמד- החורף</t>
  </si>
  <si>
    <t>נושא נלמד-פרחים</t>
  </si>
  <si>
    <t>נושא נלמד-ירושלים</t>
  </si>
  <si>
    <t>נושא נלמד-חכם בשמש</t>
  </si>
  <si>
    <t>נושא נלמד-זהירות בדרכים</t>
  </si>
  <si>
    <t>נושא נלמד-שבועות</t>
  </si>
  <si>
    <t>חופשת שבועות</t>
  </si>
  <si>
    <t>חופשת קיץ</t>
  </si>
  <si>
    <t>נושא נלמד-חופש</t>
  </si>
  <si>
    <t>נושא נלמד-פרידה</t>
  </si>
</sst>
</file>

<file path=xl/styles.xml><?xml version="1.0" encoding="utf-8"?>
<styleSheet xmlns="http://schemas.openxmlformats.org/spreadsheetml/2006/main">
  <numFmts count="5">
    <numFmt numFmtId="42" formatCode="_ &quot;₪&quot;\ * #,##0_ ;_ &quot;₪&quot;\ * \-#,##0_ ;_ &quot;₪&quot;\ * &quot;-&quot;_ ;_ @_ "/>
    <numFmt numFmtId="44" formatCode="_ &quot;₪&quot;\ * #,##0.00_ ;_ &quot;₪&quot;\ * \-#,##0.00_ ;_ &quot;₪&quot;\ * &quot;-&quot;??_ ;_ @_ "/>
    <numFmt numFmtId="164" formatCode="_(* #,##0_);_(* \(#,##0\);_(* &quot;-&quot;_);_(@_)"/>
    <numFmt numFmtId="165" formatCode="_(* #,##0.00_);_(* \(#,##0.00\);_(* &quot;-&quot;??_);_(@_)"/>
    <numFmt numFmtId="166" formatCode="d"/>
  </numFmts>
  <fonts count="36">
    <font>
      <sz val="11"/>
      <color theme="1" tint="0.24994659260841701"/>
      <name val="Tahoma"/>
      <family val="2"/>
    </font>
    <font>
      <sz val="8"/>
      <name val="Arial"/>
      <family val="2"/>
    </font>
    <font>
      <sz val="11"/>
      <color theme="1" tint="0.14999847407452621"/>
      <name val="Century Gothic"/>
      <family val="1"/>
      <scheme val="minor"/>
    </font>
    <font>
      <sz val="12"/>
      <color theme="1" tint="0.14999847407452621"/>
      <name val="Century Gothic"/>
      <family val="1"/>
      <scheme val="minor"/>
    </font>
    <font>
      <sz val="10"/>
      <color theme="1" tint="0.14999847407452621"/>
      <name val="Century Gothic"/>
      <family val="1"/>
      <scheme val="minor"/>
    </font>
    <font>
      <sz val="11"/>
      <color theme="1"/>
      <name val="Tahoma"/>
      <family val="2"/>
    </font>
    <font>
      <sz val="11"/>
      <color indexed="63"/>
      <name val="Tahoma"/>
      <family val="2"/>
    </font>
    <font>
      <b/>
      <sz val="11"/>
      <color theme="0"/>
      <name val="Tahoma"/>
      <family val="2"/>
    </font>
    <font>
      <sz val="11"/>
      <color theme="0"/>
      <name val="Tahoma"/>
      <family val="2"/>
    </font>
    <font>
      <b/>
      <sz val="14"/>
      <color theme="0"/>
      <name val="Tahoma"/>
      <family val="2"/>
    </font>
    <font>
      <sz val="11"/>
      <color rgb="FF9C0006"/>
      <name val="Tahoma"/>
      <family val="2"/>
    </font>
    <font>
      <b/>
      <sz val="11"/>
      <color rgb="FFFA7D00"/>
      <name val="Tahoma"/>
      <family val="2"/>
    </font>
    <font>
      <sz val="11"/>
      <color theme="1" tint="0.34998626667073579"/>
      <name val="Tahoma"/>
      <family val="2"/>
    </font>
    <font>
      <i/>
      <sz val="11"/>
      <color rgb="FF7F7F7F"/>
      <name val="Tahoma"/>
      <family val="2"/>
    </font>
    <font>
      <sz val="11"/>
      <color rgb="FF006100"/>
      <name val="Tahoma"/>
      <family val="2"/>
    </font>
    <font>
      <sz val="11"/>
      <color theme="4" tint="-0.24994659260841701"/>
      <name val="Tahoma"/>
      <family val="2"/>
    </font>
    <font>
      <sz val="11"/>
      <color theme="1" tint="0.24994659260841701"/>
      <name val="Tahoma"/>
      <family val="2"/>
    </font>
    <font>
      <b/>
      <sz val="11"/>
      <color theme="1" tint="0.34998626667073579"/>
      <name val="Tahoma"/>
      <family val="2"/>
    </font>
    <font>
      <sz val="11"/>
      <color rgb="FF3F3F76"/>
      <name val="Tahoma"/>
      <family val="2"/>
    </font>
    <font>
      <sz val="11"/>
      <color rgb="FFFA7D00"/>
      <name val="Tahoma"/>
      <family val="2"/>
    </font>
    <font>
      <sz val="11"/>
      <color rgb="FF9C5700"/>
      <name val="Tahoma"/>
      <family val="2"/>
    </font>
    <font>
      <b/>
      <sz val="11"/>
      <color rgb="FF3F3F3F"/>
      <name val="Tahoma"/>
      <family val="2"/>
    </font>
    <font>
      <sz val="35"/>
      <color theme="4"/>
      <name val="Tahoma"/>
      <family val="2"/>
    </font>
    <font>
      <b/>
      <sz val="11"/>
      <color theme="1"/>
      <name val="Tahoma"/>
      <family val="2"/>
    </font>
    <font>
      <sz val="11"/>
      <color rgb="FFFF0000"/>
      <name val="Tahoma"/>
      <family val="2"/>
    </font>
    <font>
      <sz val="12"/>
      <color theme="4" tint="-0.24994659260841701"/>
      <name val="Tahoma"/>
      <family val="2"/>
    </font>
    <font>
      <sz val="11"/>
      <name val="Tahoma"/>
      <family val="2"/>
    </font>
    <font>
      <sz val="11"/>
      <color theme="1" tint="0.14999847407452621"/>
      <name val="Tahoma"/>
      <family val="2"/>
    </font>
    <font>
      <b/>
      <sz val="36"/>
      <color theme="8" tint="-0.499984740745262"/>
      <name val="Tahoma"/>
      <family val="2"/>
    </font>
    <font>
      <sz val="35"/>
      <color theme="1" tint="0.14999847407452621"/>
      <name val="Tahoma"/>
      <family val="2"/>
    </font>
    <font>
      <sz val="12"/>
      <color theme="1" tint="0.14999847407452621"/>
      <name val="Tahoma"/>
      <family val="2"/>
    </font>
    <font>
      <sz val="12"/>
      <name val="Tahoma"/>
      <family val="2"/>
    </font>
    <font>
      <sz val="10"/>
      <color theme="1" tint="0.14999847407452621"/>
      <name val="Tahoma"/>
      <family val="2"/>
    </font>
    <font>
      <b/>
      <sz val="36"/>
      <color theme="9" tint="-0.499984740745262"/>
      <name val="Tahoma"/>
      <family val="2"/>
    </font>
    <font>
      <b/>
      <sz val="36"/>
      <color theme="7" tint="-0.499984740745262"/>
      <name val="Tahoma"/>
      <family val="2"/>
    </font>
    <font>
      <b/>
      <sz val="36"/>
      <color theme="5" tint="-0.499984740745262"/>
      <name val="Tahoma"/>
      <family val="2"/>
    </font>
  </fonts>
  <fills count="38">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8">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top/>
      <bottom style="medium">
        <color theme="4"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right style="thin">
        <color theme="8" tint="0.59996337778862885"/>
      </right>
      <top style="thin">
        <color theme="8" tint="0.59996337778862885"/>
      </top>
      <bottom/>
      <diagonal/>
    </border>
    <border>
      <left/>
      <right style="thin">
        <color theme="8" tint="0.59996337778862885"/>
      </right>
      <top/>
      <bottom style="thin">
        <color theme="8" tint="0.59996337778862885"/>
      </bottom>
      <diagonal/>
    </border>
    <border>
      <left/>
      <right/>
      <top style="thin">
        <color theme="8" tint="0.59996337778862885"/>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bottom style="thin">
        <color theme="9" tint="0.59996337778862885"/>
      </bottom>
      <diagonal/>
    </border>
    <border>
      <left/>
      <right style="thin">
        <color theme="9" tint="0.59996337778862885"/>
      </right>
      <top/>
      <bottom style="thin">
        <color theme="9" tint="0.59996337778862885"/>
      </bottom>
      <diagonal/>
    </border>
    <border>
      <left/>
      <right/>
      <top style="thin">
        <color theme="9" tint="0.59996337778862885"/>
      </top>
      <bottom/>
      <diagonal/>
    </border>
    <border>
      <left/>
      <right style="thin">
        <color theme="9" tint="0.59996337778862885"/>
      </right>
      <top style="thin">
        <color theme="9"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bottom style="thin">
        <color theme="7" tint="0.59996337778862885"/>
      </bottom>
      <diagonal/>
    </border>
    <border>
      <left/>
      <right/>
      <top/>
      <bottom style="thin">
        <color theme="7" tint="0.59996337778862885"/>
      </bottom>
      <diagonal/>
    </border>
    <border>
      <left/>
      <right style="thin">
        <color theme="7" tint="0.59996337778862885"/>
      </right>
      <top/>
      <bottom style="thin">
        <color theme="7" tint="0.59996337778862885"/>
      </bottom>
      <diagonal/>
    </border>
    <border>
      <left/>
      <right/>
      <top style="thin">
        <color theme="7" tint="0.59996337778862885"/>
      </top>
      <bottom/>
      <diagonal/>
    </border>
    <border>
      <left/>
      <right style="thin">
        <color theme="7" tint="0.59996337778862885"/>
      </right>
      <top style="thin">
        <color theme="7" tint="0.59996337778862885"/>
      </top>
      <bottom/>
      <diagonal/>
    </border>
    <border>
      <left style="thin">
        <color theme="5" tint="0.59996337778862885"/>
      </left>
      <right style="thin">
        <color theme="5" tint="0.59996337778862885"/>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right style="thin">
        <color theme="5" tint="0.59996337778862885"/>
      </right>
      <top/>
      <bottom style="thin">
        <color theme="5" tint="0.59996337778862885"/>
      </bottom>
      <diagonal/>
    </border>
    <border>
      <left/>
      <right/>
      <top style="thin">
        <color theme="5" tint="0.59996337778862885"/>
      </top>
      <bottom/>
      <diagonal/>
    </border>
    <border>
      <left/>
      <right style="thin">
        <color theme="5" tint="0.59996337778862885"/>
      </right>
      <top style="thin">
        <color theme="5" tint="0.59996337778862885"/>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alignment vertical="top"/>
    </xf>
    <xf numFmtId="0" fontId="6" fillId="2" borderId="0" applyNumberFormat="0" applyBorder="0" applyAlignment="0" applyProtection="0"/>
    <xf numFmtId="0" fontId="15" fillId="0" borderId="3" applyNumberFormat="0" applyFill="0" applyProtection="0">
      <alignment horizontal="left" vertical="center" indent="1"/>
    </xf>
    <xf numFmtId="0" fontId="7" fillId="3" borderId="1" applyNumberFormat="0" applyAlignment="0" applyProtection="0"/>
    <xf numFmtId="0" fontId="9" fillId="4" borderId="2" applyNumberFormat="0" applyProtection="0">
      <alignment vertical="center"/>
    </xf>
    <xf numFmtId="0" fontId="22" fillId="0" borderId="0" applyFill="0" applyBorder="0" applyProtection="0">
      <alignment vertical="center" readingOrder="2"/>
    </xf>
    <xf numFmtId="165"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9" fontId="12" fillId="0" borderId="0" applyFont="0" applyFill="0" applyBorder="0" applyAlignment="0" applyProtection="0"/>
    <xf numFmtId="0" fontId="17" fillId="5" borderId="0" applyBorder="0" applyProtection="0">
      <alignment horizontal="left" vertical="top" wrapText="1" indent="1" readingOrder="2"/>
    </xf>
    <xf numFmtId="166" fontId="12" fillId="0" borderId="0">
      <alignment horizontal="left" indent="1"/>
    </xf>
    <xf numFmtId="0" fontId="26" fillId="5" borderId="0" applyNumberFormat="0" applyFont="0" applyBorder="0" applyAlignment="0">
      <alignment horizontal="left" vertical="center" indent="1"/>
    </xf>
    <xf numFmtId="0" fontId="25" fillId="0" borderId="0">
      <alignment horizontal="left" indent="1"/>
    </xf>
    <xf numFmtId="0" fontId="15" fillId="0" borderId="0" applyFill="0" applyProtection="0">
      <alignment readingOrder="2"/>
    </xf>
    <xf numFmtId="0" fontId="16" fillId="0" borderId="0" applyFill="0" applyProtection="0"/>
    <xf numFmtId="0" fontId="14" fillId="10" borderId="0" applyNumberFormat="0" applyBorder="0" applyAlignment="0" applyProtection="0"/>
    <xf numFmtId="0" fontId="10" fillId="11" borderId="0" applyNumberFormat="0" applyBorder="0" applyAlignment="0" applyProtection="0"/>
    <xf numFmtId="0" fontId="20" fillId="12" borderId="0" applyNumberFormat="0" applyBorder="0" applyAlignment="0" applyProtection="0"/>
    <xf numFmtId="0" fontId="18" fillId="13" borderId="32" applyNumberFormat="0" applyAlignment="0" applyProtection="0"/>
    <xf numFmtId="0" fontId="21" fillId="14" borderId="33" applyNumberFormat="0" applyAlignment="0" applyProtection="0"/>
    <xf numFmtId="0" fontId="11" fillId="14" borderId="32" applyNumberFormat="0" applyAlignment="0" applyProtection="0"/>
    <xf numFmtId="0" fontId="19" fillId="0" borderId="34" applyNumberFormat="0" applyFill="0" applyAlignment="0" applyProtection="0"/>
    <xf numFmtId="0" fontId="7" fillId="15" borderId="35" applyNumberFormat="0" applyAlignment="0" applyProtection="0"/>
    <xf numFmtId="0" fontId="24" fillId="0" borderId="0" applyNumberFormat="0" applyFill="0" applyBorder="0" applyAlignment="0" applyProtection="0"/>
    <xf numFmtId="0" fontId="16" fillId="16" borderId="36" applyNumberFormat="0" applyFont="0" applyAlignment="0" applyProtection="0"/>
    <xf numFmtId="0" fontId="13" fillId="0" borderId="0" applyNumberFormat="0" applyFill="0" applyBorder="0" applyAlignment="0" applyProtection="0"/>
    <xf numFmtId="0" fontId="23" fillId="0" borderId="37" applyNumberFormat="0" applyFill="0" applyAlignment="0" applyProtection="0"/>
    <xf numFmtId="0" fontId="5" fillId="17" borderId="0" applyNumberFormat="0" applyBorder="0" applyAlignment="0" applyProtection="0"/>
    <xf numFmtId="0" fontId="5" fillId="18" borderId="0" applyNumberFormat="0" applyBorder="0" applyAlignment="0" applyProtection="0"/>
    <xf numFmtId="0" fontId="8"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8"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8"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8"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cellStyleXfs>
  <cellXfs count="90">
    <xf numFmtId="0" fontId="0" fillId="0" borderId="0" xfId="0">
      <alignment vertical="top"/>
    </xf>
    <xf numFmtId="0" fontId="2" fillId="0" borderId="0" xfId="0" applyFont="1">
      <alignment vertical="top"/>
    </xf>
    <xf numFmtId="0" fontId="2" fillId="0" borderId="0" xfId="0" applyFont="1" applyFill="1" applyBorder="1">
      <alignment vertical="top"/>
    </xf>
    <xf numFmtId="0" fontId="3" fillId="0" borderId="0" xfId="0" applyFont="1" applyFill="1" applyBorder="1" applyAlignment="1">
      <alignment horizontal="left" vertical="center" indent="1"/>
    </xf>
    <xf numFmtId="0" fontId="3" fillId="0" borderId="0" xfId="0" applyFont="1" applyFill="1" applyBorder="1" applyAlignment="1">
      <alignment horizontal="center" vertical="center"/>
    </xf>
    <xf numFmtId="0" fontId="4" fillId="0" borderId="0" xfId="0" applyFont="1" applyFill="1" applyBorder="1" applyAlignment="1">
      <alignment horizontal="left" vertical="top" wrapText="1" indent="1"/>
    </xf>
    <xf numFmtId="0" fontId="27" fillId="0" borderId="0" xfId="0" applyFont="1" applyAlignment="1">
      <alignment horizontal="right" vertical="top" readingOrder="2"/>
    </xf>
    <xf numFmtId="0" fontId="27" fillId="0" borderId="0" xfId="0" applyFont="1" applyFill="1" applyBorder="1" applyAlignment="1">
      <alignment horizontal="right" vertical="top" readingOrder="2"/>
    </xf>
    <xf numFmtId="0" fontId="27" fillId="0" borderId="0" xfId="2" applyFont="1" applyFill="1" applyBorder="1" applyAlignment="1">
      <alignment horizontal="right" vertical="center" readingOrder="2"/>
    </xf>
    <xf numFmtId="0" fontId="29" fillId="0" borderId="0" xfId="5" applyFont="1" applyFill="1" applyAlignment="1">
      <alignment horizontal="right" vertical="center" readingOrder="2"/>
    </xf>
    <xf numFmtId="0" fontId="30" fillId="0" borderId="0" xfId="0" applyFont="1" applyAlignment="1">
      <alignment horizontal="center" vertical="center" readingOrder="2"/>
    </xf>
    <xf numFmtId="0" fontId="31" fillId="6" borderId="4" xfId="2" applyFont="1" applyFill="1" applyBorder="1" applyAlignment="1">
      <alignment horizontal="center" vertical="center" readingOrder="2"/>
    </xf>
    <xf numFmtId="0" fontId="31" fillId="6" borderId="5" xfId="2" applyFont="1" applyFill="1" applyBorder="1" applyAlignment="1">
      <alignment horizontal="center" vertical="center" readingOrder="2"/>
    </xf>
    <xf numFmtId="0" fontId="31" fillId="6" borderId="6" xfId="2" applyFont="1" applyFill="1" applyBorder="1" applyAlignment="1">
      <alignment horizontal="center" vertical="center" readingOrder="2"/>
    </xf>
    <xf numFmtId="0" fontId="30" fillId="0" borderId="0" xfId="0" applyFont="1" applyFill="1" applyBorder="1" applyAlignment="1">
      <alignment horizontal="center" vertical="center" readingOrder="2"/>
    </xf>
    <xf numFmtId="0" fontId="30" fillId="0" borderId="0" xfId="0" applyFont="1" applyAlignment="1">
      <alignment horizontal="right" vertical="center" indent="1" readingOrder="2"/>
    </xf>
    <xf numFmtId="0" fontId="30" fillId="0" borderId="0" xfId="0" applyFont="1" applyFill="1" applyBorder="1" applyAlignment="1">
      <alignment horizontal="right" vertical="center" indent="1" readingOrder="2"/>
    </xf>
    <xf numFmtId="0" fontId="27" fillId="0" borderId="8" xfId="16" applyFont="1" applyFill="1" applyBorder="1" applyAlignment="1">
      <alignment horizontal="center" vertical="center" readingOrder="2"/>
    </xf>
    <xf numFmtId="0" fontId="32" fillId="0" borderId="0" xfId="0" applyFont="1" applyAlignment="1">
      <alignment horizontal="right" vertical="top" wrapText="1" indent="1" readingOrder="2"/>
    </xf>
    <xf numFmtId="0" fontId="32" fillId="0" borderId="10" xfId="0" applyFont="1" applyFill="1" applyBorder="1" applyAlignment="1">
      <alignment horizontal="right" vertical="top" wrapText="1" indent="1" readingOrder="2"/>
    </xf>
    <xf numFmtId="0" fontId="32" fillId="0" borderId="0" xfId="0" applyFont="1" applyFill="1" applyBorder="1" applyAlignment="1">
      <alignment horizontal="right" vertical="top" wrapText="1" indent="1" readingOrder="2"/>
    </xf>
    <xf numFmtId="0" fontId="27" fillId="0" borderId="8" xfId="14" applyFont="1" applyFill="1" applyBorder="1" applyAlignment="1">
      <alignment horizontal="center" vertical="center" readingOrder="2"/>
    </xf>
    <xf numFmtId="0" fontId="32" fillId="0" borderId="10" xfId="13" applyFont="1" applyFill="1" applyBorder="1" applyAlignment="1">
      <alignment horizontal="right" vertical="top" wrapText="1" indent="1" readingOrder="2"/>
    </xf>
    <xf numFmtId="0" fontId="32" fillId="0" borderId="0" xfId="0" applyFont="1" applyAlignment="1">
      <alignment horizontal="left" vertical="top" wrapText="1" indent="1"/>
    </xf>
    <xf numFmtId="0" fontId="32" fillId="0" borderId="0" xfId="0" applyFont="1" applyFill="1" applyBorder="1" applyAlignment="1">
      <alignment horizontal="left" vertical="top" wrapText="1" indent="1"/>
    </xf>
    <xf numFmtId="0" fontId="31" fillId="8" borderId="4" xfId="2" applyFont="1" applyFill="1" applyBorder="1" applyAlignment="1">
      <alignment horizontal="center" vertical="center" readingOrder="2"/>
    </xf>
    <xf numFmtId="0" fontId="31" fillId="8" borderId="5" xfId="2" applyFont="1" applyFill="1" applyBorder="1" applyAlignment="1">
      <alignment horizontal="center" vertical="center" readingOrder="2"/>
    </xf>
    <xf numFmtId="0" fontId="31" fillId="8" borderId="6" xfId="2" applyFont="1" applyFill="1" applyBorder="1" applyAlignment="1">
      <alignment horizontal="center" vertical="center" readingOrder="2"/>
    </xf>
    <xf numFmtId="0" fontId="32" fillId="0" borderId="15" xfId="0" applyFont="1" applyFill="1" applyBorder="1" applyAlignment="1">
      <alignment horizontal="right" vertical="top" wrapText="1" indent="1" readingOrder="2"/>
    </xf>
    <xf numFmtId="0" fontId="32" fillId="0" borderId="15" xfId="13" applyFont="1" applyFill="1" applyBorder="1" applyAlignment="1">
      <alignment horizontal="right" vertical="top" wrapText="1" indent="1" readingOrder="2"/>
    </xf>
    <xf numFmtId="0" fontId="31" fillId="9" borderId="4" xfId="2" applyFont="1" applyFill="1" applyBorder="1" applyAlignment="1">
      <alignment horizontal="center" vertical="center" readingOrder="2"/>
    </xf>
    <xf numFmtId="0" fontId="31" fillId="9" borderId="5" xfId="2" applyFont="1" applyFill="1" applyBorder="1" applyAlignment="1">
      <alignment horizontal="center" vertical="center" readingOrder="2"/>
    </xf>
    <xf numFmtId="0" fontId="31" fillId="9" borderId="6" xfId="2" applyFont="1" applyFill="1" applyBorder="1" applyAlignment="1">
      <alignment horizontal="center" vertical="center" readingOrder="2"/>
    </xf>
    <xf numFmtId="0" fontId="32" fillId="0" borderId="21" xfId="0" applyFont="1" applyFill="1" applyBorder="1" applyAlignment="1">
      <alignment horizontal="right" vertical="top" wrapText="1" indent="1" readingOrder="2"/>
    </xf>
    <xf numFmtId="0" fontId="32" fillId="0" borderId="21" xfId="13" applyFont="1" applyFill="1" applyBorder="1" applyAlignment="1">
      <alignment horizontal="right" vertical="top" wrapText="1" indent="1" readingOrder="2"/>
    </xf>
    <xf numFmtId="0" fontId="31" fillId="7" borderId="4" xfId="2" applyFont="1" applyFill="1" applyBorder="1" applyAlignment="1">
      <alignment horizontal="center" vertical="center" readingOrder="2"/>
    </xf>
    <xf numFmtId="0" fontId="31" fillId="7" borderId="5" xfId="2" applyFont="1" applyFill="1" applyBorder="1" applyAlignment="1">
      <alignment horizontal="center" vertical="center" readingOrder="2"/>
    </xf>
    <xf numFmtId="0" fontId="31" fillId="7" borderId="6" xfId="2" applyFont="1" applyFill="1" applyBorder="1" applyAlignment="1">
      <alignment horizontal="center" vertical="center" readingOrder="2"/>
    </xf>
    <xf numFmtId="0" fontId="32" fillId="0" borderId="27" xfId="0" applyFont="1" applyFill="1" applyBorder="1" applyAlignment="1">
      <alignment horizontal="right" vertical="top" wrapText="1" indent="1" readingOrder="2"/>
    </xf>
    <xf numFmtId="0" fontId="32" fillId="0" borderId="27" xfId="13" applyFont="1" applyFill="1" applyBorder="1" applyAlignment="1">
      <alignment horizontal="right" vertical="top" wrapText="1" indent="1" readingOrder="2"/>
    </xf>
    <xf numFmtId="166" fontId="30" fillId="0" borderId="9" xfId="12" applyNumberFormat="1" applyFont="1" applyFill="1" applyBorder="1" applyAlignment="1">
      <alignment horizontal="left" indent="1" readingOrder="2"/>
    </xf>
    <xf numFmtId="166" fontId="30" fillId="0" borderId="11" xfId="12" applyNumberFormat="1" applyFont="1" applyFill="1" applyBorder="1" applyAlignment="1">
      <alignment horizontal="left" indent="1" readingOrder="2"/>
    </xf>
    <xf numFmtId="166" fontId="30" fillId="0" borderId="9" xfId="12" applyNumberFormat="1" applyFont="1" applyFill="1" applyBorder="1" applyAlignment="1">
      <alignment horizontal="left" vertical="center" indent="1" readingOrder="2"/>
    </xf>
    <xf numFmtId="166" fontId="30" fillId="0" borderId="26" xfId="12" applyNumberFormat="1" applyFont="1" applyFill="1" applyBorder="1" applyAlignment="1">
      <alignment horizontal="left" indent="1" readingOrder="2"/>
    </xf>
    <xf numFmtId="166" fontId="30" fillId="0" borderId="26" xfId="12" applyNumberFormat="1" applyFont="1" applyFill="1" applyBorder="1" applyAlignment="1">
      <alignment horizontal="left" vertical="center" indent="1" readingOrder="2"/>
    </xf>
    <xf numFmtId="166" fontId="30" fillId="0" borderId="20" xfId="12" applyNumberFormat="1" applyFont="1" applyFill="1" applyBorder="1" applyAlignment="1">
      <alignment horizontal="left" indent="1" readingOrder="2"/>
    </xf>
    <xf numFmtId="166" fontId="30" fillId="0" borderId="20" xfId="12" applyNumberFormat="1" applyFont="1" applyFill="1" applyBorder="1" applyAlignment="1">
      <alignment horizontal="left" vertical="center" indent="1" readingOrder="2"/>
    </xf>
    <xf numFmtId="166" fontId="30" fillId="0" borderId="14" xfId="12" applyNumberFormat="1" applyFont="1" applyFill="1" applyBorder="1" applyAlignment="1">
      <alignment horizontal="left" indent="1" readingOrder="2"/>
    </xf>
    <xf numFmtId="166" fontId="30" fillId="0" borderId="14" xfId="12" applyNumberFormat="1" applyFont="1" applyFill="1" applyBorder="1" applyAlignment="1">
      <alignment horizontal="left" vertical="center" indent="1" readingOrder="2"/>
    </xf>
    <xf numFmtId="166" fontId="30" fillId="0" borderId="9" xfId="13" applyNumberFormat="1" applyFont="1" applyFill="1" applyBorder="1" applyAlignment="1">
      <alignment horizontal="left" vertical="center" indent="1" readingOrder="2"/>
    </xf>
    <xf numFmtId="166" fontId="30" fillId="0" borderId="26" xfId="13" applyNumberFormat="1" applyFont="1" applyFill="1" applyBorder="1" applyAlignment="1">
      <alignment horizontal="left" vertical="center" indent="1" readingOrder="2"/>
    </xf>
    <xf numFmtId="166" fontId="30" fillId="0" borderId="20" xfId="13" applyNumberFormat="1" applyFont="1" applyFill="1" applyBorder="1" applyAlignment="1">
      <alignment horizontal="left" vertical="center" indent="1" readingOrder="2"/>
    </xf>
    <xf numFmtId="166" fontId="30" fillId="0" borderId="14" xfId="13" applyNumberFormat="1" applyFont="1" applyFill="1" applyBorder="1" applyAlignment="1">
      <alignment horizontal="left" vertical="center" indent="1" readingOrder="2"/>
    </xf>
    <xf numFmtId="0" fontId="32" fillId="0" borderId="10" xfId="13" applyFont="1" applyFill="1" applyBorder="1" applyAlignment="1">
      <alignment horizontal="right" vertical="top" wrapText="1" indent="1"/>
    </xf>
    <xf numFmtId="0" fontId="32" fillId="0" borderId="27" xfId="13" applyFont="1" applyFill="1" applyBorder="1" applyAlignment="1">
      <alignment horizontal="right" vertical="top" wrapText="1" indent="1"/>
    </xf>
    <xf numFmtId="0" fontId="32" fillId="0" borderId="21" xfId="13" applyFont="1" applyFill="1" applyBorder="1" applyAlignment="1">
      <alignment horizontal="right" vertical="top" wrapText="1" indent="1"/>
    </xf>
    <xf numFmtId="0" fontId="32" fillId="0" borderId="15" xfId="13" applyFont="1" applyFill="1" applyBorder="1" applyAlignment="1">
      <alignment horizontal="right" vertical="top" wrapText="1" indent="1"/>
    </xf>
    <xf numFmtId="0" fontId="3" fillId="0" borderId="0" xfId="0" applyFont="1" applyAlignment="1">
      <alignment horizontal="center" vertical="center"/>
    </xf>
    <xf numFmtId="0" fontId="31" fillId="6" borderId="0" xfId="15" applyFont="1" applyFill="1" applyAlignment="1">
      <alignment horizontal="center" vertical="center" readingOrder="2"/>
    </xf>
    <xf numFmtId="166" fontId="30" fillId="0" borderId="26" xfId="12" applyFont="1" applyBorder="1" applyAlignment="1">
      <alignment horizontal="left" indent="1" readingOrder="2"/>
    </xf>
    <xf numFmtId="0" fontId="3" fillId="0" borderId="0" xfId="0" applyFont="1" applyAlignment="1">
      <alignment horizontal="left" vertical="center" indent="1"/>
    </xf>
    <xf numFmtId="0" fontId="32" fillId="0" borderId="27" xfId="0" applyFont="1" applyBorder="1" applyAlignment="1">
      <alignment horizontal="right" vertical="top" wrapText="1" indent="1" readingOrder="2"/>
    </xf>
    <xf numFmtId="0" fontId="4" fillId="0" borderId="0" xfId="0" applyFont="1" applyAlignment="1">
      <alignment horizontal="left" vertical="top" wrapText="1" indent="1"/>
    </xf>
    <xf numFmtId="0" fontId="27" fillId="0" borderId="8" xfId="14" applyFont="1" applyBorder="1" applyAlignment="1">
      <alignment horizontal="center" vertical="center" readingOrder="2"/>
    </xf>
    <xf numFmtId="166" fontId="30" fillId="0" borderId="26" xfId="12" applyFont="1" applyBorder="1" applyAlignment="1">
      <alignment horizontal="left" vertical="center" indent="1" readingOrder="2"/>
    </xf>
    <xf numFmtId="166" fontId="30" fillId="0" borderId="9" xfId="12" applyFont="1" applyBorder="1" applyAlignment="1">
      <alignment horizontal="left" indent="1" readingOrder="2"/>
    </xf>
    <xf numFmtId="166" fontId="30" fillId="0" borderId="11" xfId="12" applyFont="1" applyBorder="1" applyAlignment="1">
      <alignment horizontal="left" indent="1" readingOrder="2"/>
    </xf>
    <xf numFmtId="0" fontId="32" fillId="0" borderId="10" xfId="0" applyFont="1" applyBorder="1" applyAlignment="1">
      <alignment horizontal="right" vertical="top" wrapText="1" indent="1" readingOrder="2"/>
    </xf>
    <xf numFmtId="166" fontId="30" fillId="0" borderId="9" xfId="12" applyFont="1" applyBorder="1" applyAlignment="1">
      <alignment horizontal="left" vertical="center" indent="1" readingOrder="2"/>
    </xf>
    <xf numFmtId="0" fontId="35" fillId="0" borderId="0" xfId="5" applyFont="1" applyFill="1" applyBorder="1" applyAlignment="1">
      <alignment horizontal="right" vertical="center" readingOrder="2"/>
    </xf>
    <xf numFmtId="0" fontId="27" fillId="0" borderId="30" xfId="11" applyFont="1" applyFill="1" applyBorder="1" applyAlignment="1">
      <alignment horizontal="right" vertical="center" wrapText="1" indent="1" readingOrder="2"/>
    </xf>
    <xf numFmtId="0" fontId="27" fillId="0" borderId="31" xfId="11" applyFont="1" applyFill="1" applyBorder="1" applyAlignment="1">
      <alignment horizontal="right" vertical="center" wrapText="1" indent="1" readingOrder="2"/>
    </xf>
    <xf numFmtId="0" fontId="32" fillId="0" borderId="28" xfId="11" applyFont="1" applyFill="1" applyBorder="1" applyAlignment="1">
      <alignment horizontal="left" vertical="top" wrapText="1" indent="1"/>
    </xf>
    <xf numFmtId="0" fontId="32" fillId="0" borderId="29" xfId="11" applyFont="1" applyFill="1" applyBorder="1" applyAlignment="1">
      <alignment horizontal="left" vertical="top" wrapText="1" indent="1"/>
    </xf>
    <xf numFmtId="0" fontId="28" fillId="0" borderId="0" xfId="5" applyFont="1" applyFill="1" applyBorder="1" applyAlignment="1">
      <alignment horizontal="right" vertical="center" readingOrder="2"/>
    </xf>
    <xf numFmtId="0" fontId="27" fillId="0" borderId="13" xfId="11" applyFont="1" applyFill="1" applyBorder="1" applyAlignment="1">
      <alignment horizontal="right" vertical="center" wrapText="1" indent="1" readingOrder="2"/>
    </xf>
    <xf numFmtId="0" fontId="27" fillId="0" borderId="11" xfId="11" applyFont="1" applyFill="1" applyBorder="1" applyAlignment="1">
      <alignment horizontal="right" vertical="center" wrapText="1" indent="1" readingOrder="2"/>
    </xf>
    <xf numFmtId="0" fontId="32" fillId="0" borderId="7" xfId="11" applyFont="1" applyFill="1" applyBorder="1" applyAlignment="1">
      <alignment horizontal="left" vertical="top" wrapText="1" indent="1"/>
    </xf>
    <xf numFmtId="0" fontId="32" fillId="0" borderId="12" xfId="11" applyFont="1" applyFill="1" applyBorder="1" applyAlignment="1">
      <alignment horizontal="left" vertical="top" wrapText="1" indent="1"/>
    </xf>
    <xf numFmtId="0" fontId="31" fillId="6" borderId="0" xfId="15" applyFont="1" applyFill="1" applyBorder="1" applyAlignment="1">
      <alignment horizontal="center" vertical="center" readingOrder="2"/>
    </xf>
    <xf numFmtId="0" fontId="33" fillId="0" borderId="0" xfId="5" applyFont="1" applyFill="1" applyBorder="1" applyAlignment="1">
      <alignment horizontal="right" vertical="center" readingOrder="2"/>
    </xf>
    <xf numFmtId="0" fontId="27" fillId="0" borderId="18" xfId="11" applyFont="1" applyFill="1" applyBorder="1" applyAlignment="1">
      <alignment horizontal="right" vertical="center" wrapText="1" indent="1" readingOrder="2"/>
    </xf>
    <xf numFmtId="0" fontId="27" fillId="0" borderId="19" xfId="11" applyFont="1" applyFill="1" applyBorder="1" applyAlignment="1">
      <alignment horizontal="right" vertical="center" wrapText="1" indent="1" readingOrder="2"/>
    </xf>
    <xf numFmtId="0" fontId="32" fillId="0" borderId="16" xfId="11" applyFont="1" applyFill="1" applyBorder="1" applyAlignment="1">
      <alignment horizontal="left" vertical="top" wrapText="1" indent="1"/>
    </xf>
    <xf numFmtId="0" fontId="32" fillId="0" borderId="17" xfId="11" applyFont="1" applyFill="1" applyBorder="1" applyAlignment="1">
      <alignment horizontal="left" vertical="top" wrapText="1" indent="1"/>
    </xf>
    <xf numFmtId="0" fontId="34" fillId="0" borderId="0" xfId="5" applyFont="1" applyFill="1" applyBorder="1" applyAlignment="1">
      <alignment horizontal="right" vertical="center" readingOrder="2"/>
    </xf>
    <xf numFmtId="0" fontId="27" fillId="0" borderId="24" xfId="11" applyFont="1" applyFill="1" applyBorder="1" applyAlignment="1">
      <alignment horizontal="right" vertical="center" wrapText="1" indent="1" readingOrder="2"/>
    </xf>
    <xf numFmtId="0" fontId="27" fillId="0" borderId="25" xfId="11" applyFont="1" applyFill="1" applyBorder="1" applyAlignment="1">
      <alignment horizontal="right" vertical="center" wrapText="1" indent="1" readingOrder="2"/>
    </xf>
    <xf numFmtId="0" fontId="32" fillId="0" borderId="22" xfId="11" applyFont="1" applyFill="1" applyBorder="1" applyAlignment="1">
      <alignment horizontal="left" vertical="top" wrapText="1" indent="1"/>
    </xf>
    <xf numFmtId="0" fontId="32" fillId="0" borderId="23" xfId="11" applyFont="1" applyFill="1" applyBorder="1" applyAlignment="1">
      <alignment horizontal="left" vertical="top" wrapText="1" indent="1"/>
    </xf>
  </cellXfs>
  <cellStyles count="50">
    <cellStyle name="20% - הדגשה1" xfId="29" builtinId="30" customBuiltin="1"/>
    <cellStyle name="20% - הדגשה2" xfId="32" builtinId="34" customBuiltin="1"/>
    <cellStyle name="20% - הדגשה3" xfId="36" builtinId="38" customBuiltin="1"/>
    <cellStyle name="20% - הדגשה4" xfId="40" builtinId="42" customBuiltin="1"/>
    <cellStyle name="20% - הדגשה5" xfId="43" builtinId="46" customBuiltin="1"/>
    <cellStyle name="20% - הדגשה6" xfId="47" builtinId="50" customBuiltin="1"/>
    <cellStyle name="40% - הדגשה1" xfId="1" builtinId="31" customBuiltin="1"/>
    <cellStyle name="40% - הדגשה2" xfId="33" builtinId="35" customBuiltin="1"/>
    <cellStyle name="40% - הדגשה3" xfId="37" builtinId="39" customBuiltin="1"/>
    <cellStyle name="40% - הדגשה4" xfId="41" builtinId="43" customBuiltin="1"/>
    <cellStyle name="40% - הדגשה5" xfId="44" builtinId="47" customBuiltin="1"/>
    <cellStyle name="40% - הדגשה6" xfId="48" builtinId="51" customBuiltin="1"/>
    <cellStyle name="60% - הדגשה1" xfId="30" builtinId="32" customBuiltin="1"/>
    <cellStyle name="60% - הדגשה2" xfId="34" builtinId="36" customBuiltin="1"/>
    <cellStyle name="60% - הדגשה3" xfId="38" builtinId="40" customBuiltin="1"/>
    <cellStyle name="60% - הדגשה4" xfId="42" builtinId="44" customBuiltin="1"/>
    <cellStyle name="60% - הדגשה5" xfId="45" builtinId="48" customBuiltin="1"/>
    <cellStyle name="60% - הדגשה6" xfId="49" builtinId="52" customBuiltin="1"/>
    <cellStyle name="Comma" xfId="6" builtinId="3" customBuiltin="1"/>
    <cellStyle name="Comma [0]" xfId="7" builtinId="6" customBuiltin="1"/>
    <cellStyle name="Currency" xfId="8" builtinId="4" customBuiltin="1"/>
    <cellStyle name="Currency [0]" xfId="9" builtinId="7" customBuiltin="1"/>
    <cellStyle name="Normal" xfId="0" builtinId="0" customBuiltin="1"/>
    <cellStyle name="Percent" xfId="10" builtinId="5" customBuiltin="1"/>
    <cellStyle name="הדגשה1" xfId="3" builtinId="29" customBuiltin="1"/>
    <cellStyle name="הדגשה2" xfId="31" builtinId="33" customBuiltin="1"/>
    <cellStyle name="הדגשה3" xfId="35" builtinId="37" customBuiltin="1"/>
    <cellStyle name="הדגשה4" xfId="39" builtinId="41" customBuiltin="1"/>
    <cellStyle name="הדגשה5" xfId="4" builtinId="45" customBuiltin="1"/>
    <cellStyle name="הדגשה6" xfId="46" builtinId="49" customBuiltin="1"/>
    <cellStyle name="הזנת הגדרות" xfId="14"/>
    <cellStyle name="הערה" xfId="26" builtinId="10" customBuiltin="1"/>
    <cellStyle name="חישוב" xfId="22" builtinId="22" customBuiltin="1"/>
    <cellStyle name="טוב" xfId="17" builtinId="26" customBuiltin="1"/>
    <cellStyle name="טקסט אזהרה" xfId="25" builtinId="11" customBuiltin="1"/>
    <cellStyle name="טקסט הסברי" xfId="27" builtinId="53" customBuiltin="1"/>
    <cellStyle name="יום" xfId="12"/>
    <cellStyle name="כותרת" xfId="5" builtinId="15" customBuiltin="1"/>
    <cellStyle name="כותרת 1" xfId="2" builtinId="16" customBuiltin="1"/>
    <cellStyle name="כותרת 2" xfId="15" builtinId="17" customBuiltin="1"/>
    <cellStyle name="כותרת 3" xfId="16" builtinId="18" customBuiltin="1"/>
    <cellStyle name="כותרת 4" xfId="11" builtinId="19" customBuiltin="1"/>
    <cellStyle name="ניטראלי" xfId="19" builtinId="28" customBuiltin="1"/>
    <cellStyle name="סה&quot;כ" xfId="28" builtinId="25" customBuiltin="1"/>
    <cellStyle name="פלט" xfId="21" builtinId="21" customBuiltin="1"/>
    <cellStyle name="קלט" xfId="20" builtinId="20" customBuiltin="1"/>
    <cellStyle name="רע" xfId="18" builtinId="27" customBuiltin="1"/>
    <cellStyle name="רצועות צבע" xfId="13"/>
    <cellStyle name="תא מסומן" xfId="24" builtinId="23" customBuiltin="1"/>
    <cellStyle name="תא מקושר" xfId="23" builtinId="24" customBuiltin="1"/>
  </cellStyles>
  <dxfs count="32">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xdr:col>
      <xdr:colOff>1257300</xdr:colOff>
      <xdr:row>1</xdr:row>
      <xdr:rowOff>71788</xdr:rowOff>
    </xdr:from>
    <xdr:to>
      <xdr:col>7</xdr:col>
      <xdr:colOff>1257300</xdr:colOff>
      <xdr:row>1</xdr:row>
      <xdr:rowOff>1071212</xdr:rowOff>
    </xdr:to>
    <xdr:pic>
      <xdr:nvPicPr>
        <xdr:cNvPr id="2" name="תמונה 2" descr="כותרת - סתיו&#10;&#10;קולאז' תמונות של מילה: סתיו">
          <a:extLst>
            <a:ext uri="{FF2B5EF4-FFF2-40B4-BE49-F238E27FC236}">
              <a16:creationId xmlns:a16="http://schemas.microsoft.com/office/drawing/2014/main" xmlns="" id="{02500AF6-FDB2-4060-8F03-6B5E16A63E75}"/>
            </a:ext>
          </a:extLst>
        </xdr:cNvPr>
        <xdr:cNvPicPr>
          <a:picLocks noChangeAspect="1"/>
        </xdr:cNvPicPr>
      </xdr:nvPicPr>
      <xdr:blipFill>
        <a:blip xmlns:r="http://schemas.openxmlformats.org/officeDocument/2006/relationships" r:embed="rId1"/>
        <a:srcRect/>
        <a:stretch/>
      </xdr:blipFill>
      <xdr:spPr>
        <a:xfrm>
          <a:off x="10918155075" y="186088"/>
          <a:ext cx="5067300" cy="9994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1257300</xdr:colOff>
      <xdr:row>1</xdr:row>
      <xdr:rowOff>77450</xdr:rowOff>
    </xdr:from>
    <xdr:to>
      <xdr:col>7</xdr:col>
      <xdr:colOff>1257300</xdr:colOff>
      <xdr:row>1</xdr:row>
      <xdr:rowOff>1065549</xdr:rowOff>
    </xdr:to>
    <xdr:pic>
      <xdr:nvPicPr>
        <xdr:cNvPr id="3" name="תמונה 2" descr="כותרת - קיץ&#10;&#10;קולאז' תמונות של מילה: קיץ">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srcRect/>
        <a:stretch/>
      </xdr:blipFill>
      <xdr:spPr>
        <a:xfrm>
          <a:off x="10918155075" y="191750"/>
          <a:ext cx="5067300" cy="98809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1257300</xdr:colOff>
      <xdr:row>1</xdr:row>
      <xdr:rowOff>77450</xdr:rowOff>
    </xdr:from>
    <xdr:to>
      <xdr:col>7</xdr:col>
      <xdr:colOff>1257300</xdr:colOff>
      <xdr:row>1</xdr:row>
      <xdr:rowOff>1065549</xdr:rowOff>
    </xdr:to>
    <xdr:pic>
      <xdr:nvPicPr>
        <xdr:cNvPr id="4" name="תמונה 3" descr="כותרת - קיץ&#10;&#10;קולאז' תמונות של מילה: קיץ">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srcRect/>
        <a:stretch/>
      </xdr:blipFill>
      <xdr:spPr>
        <a:xfrm>
          <a:off x="10918155075" y="191750"/>
          <a:ext cx="5067300" cy="98809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1257300</xdr:colOff>
      <xdr:row>1</xdr:row>
      <xdr:rowOff>77450</xdr:rowOff>
    </xdr:from>
    <xdr:to>
      <xdr:col>7</xdr:col>
      <xdr:colOff>1257300</xdr:colOff>
      <xdr:row>1</xdr:row>
      <xdr:rowOff>1065549</xdr:rowOff>
    </xdr:to>
    <xdr:pic>
      <xdr:nvPicPr>
        <xdr:cNvPr id="4" name="תמונה 3" descr="כותרת - קיץ&#10;&#10;קולאז' תמונות של מילה: קיץ">
          <a:extLst>
            <a:ext uri="{FF2B5EF4-FFF2-40B4-BE49-F238E27FC236}">
              <a16:creationId xmlns:a16="http://schemas.microsoft.com/office/drawing/2014/main" xmlns="" id="{00000000-0008-0000-0700-000004000000}"/>
            </a:ext>
          </a:extLst>
        </xdr:cNvPr>
        <xdr:cNvPicPr>
          <a:picLocks noChangeAspect="1"/>
        </xdr:cNvPicPr>
      </xdr:nvPicPr>
      <xdr:blipFill>
        <a:blip xmlns:r="http://schemas.openxmlformats.org/officeDocument/2006/relationships" r:embed="rId1"/>
        <a:srcRect/>
        <a:stretch/>
      </xdr:blipFill>
      <xdr:spPr>
        <a:xfrm>
          <a:off x="10918155075" y="191750"/>
          <a:ext cx="5067300" cy="98809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1257300</xdr:colOff>
      <xdr:row>1</xdr:row>
      <xdr:rowOff>71788</xdr:rowOff>
    </xdr:from>
    <xdr:to>
      <xdr:col>7</xdr:col>
      <xdr:colOff>1257300</xdr:colOff>
      <xdr:row>1</xdr:row>
      <xdr:rowOff>1071212</xdr:rowOff>
    </xdr:to>
    <xdr:pic>
      <xdr:nvPicPr>
        <xdr:cNvPr id="3" name="תמונה 2" descr="כותרת - סתיו&#10;&#10;קולאז' תמונות של מילה: סתיו">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1"/>
        <a:srcRect/>
        <a:stretch/>
      </xdr:blipFill>
      <xdr:spPr>
        <a:xfrm>
          <a:off x="10918155075" y="186088"/>
          <a:ext cx="5067300" cy="99942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1257300</xdr:colOff>
      <xdr:row>1</xdr:row>
      <xdr:rowOff>71788</xdr:rowOff>
    </xdr:from>
    <xdr:to>
      <xdr:col>7</xdr:col>
      <xdr:colOff>1257300</xdr:colOff>
      <xdr:row>1</xdr:row>
      <xdr:rowOff>1071212</xdr:rowOff>
    </xdr:to>
    <xdr:pic>
      <xdr:nvPicPr>
        <xdr:cNvPr id="4" name="תמונה 3" descr="כותרת - סתיו&#10;&#10;קולאז' תמונות של מילה: סתיו">
          <a:extLst>
            <a:ext uri="{FF2B5EF4-FFF2-40B4-BE49-F238E27FC236}">
              <a16:creationId xmlns:a16="http://schemas.microsoft.com/office/drawing/2014/main" xmlns="" id="{00000000-0008-0000-0900-000004000000}"/>
            </a:ext>
          </a:extLst>
        </xdr:cNvPr>
        <xdr:cNvPicPr>
          <a:picLocks noChangeAspect="1"/>
        </xdr:cNvPicPr>
      </xdr:nvPicPr>
      <xdr:blipFill>
        <a:blip xmlns:r="http://schemas.openxmlformats.org/officeDocument/2006/relationships" r:embed="rId1"/>
        <a:srcRect/>
        <a:stretch/>
      </xdr:blipFill>
      <xdr:spPr>
        <a:xfrm>
          <a:off x="10918155075" y="186088"/>
          <a:ext cx="5067300" cy="99942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1257300</xdr:colOff>
      <xdr:row>1</xdr:row>
      <xdr:rowOff>71788</xdr:rowOff>
    </xdr:from>
    <xdr:to>
      <xdr:col>7</xdr:col>
      <xdr:colOff>1257300</xdr:colOff>
      <xdr:row>1</xdr:row>
      <xdr:rowOff>1071212</xdr:rowOff>
    </xdr:to>
    <xdr:pic>
      <xdr:nvPicPr>
        <xdr:cNvPr id="4" name="תמונה 3" descr="כותרת - סתיו&#10;&#10;קולאז' תמונות של מילה: סתיו">
          <a:extLst>
            <a:ext uri="{FF2B5EF4-FFF2-40B4-BE49-F238E27FC236}">
              <a16:creationId xmlns:a16="http://schemas.microsoft.com/office/drawing/2014/main" xmlns="" id="{00000000-0008-0000-0A00-000004000000}"/>
            </a:ext>
          </a:extLst>
        </xdr:cNvPr>
        <xdr:cNvPicPr>
          <a:picLocks noChangeAspect="1"/>
        </xdr:cNvPicPr>
      </xdr:nvPicPr>
      <xdr:blipFill>
        <a:blip xmlns:r="http://schemas.openxmlformats.org/officeDocument/2006/relationships" r:embed="rId1"/>
        <a:srcRect/>
        <a:stretch/>
      </xdr:blipFill>
      <xdr:spPr>
        <a:xfrm>
          <a:off x="10918155075" y="186088"/>
          <a:ext cx="5067300" cy="99942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1257300</xdr:colOff>
      <xdr:row>1</xdr:row>
      <xdr:rowOff>15201</xdr:rowOff>
    </xdr:from>
    <xdr:to>
      <xdr:col>7</xdr:col>
      <xdr:colOff>1257300</xdr:colOff>
      <xdr:row>1</xdr:row>
      <xdr:rowOff>1127798</xdr:rowOff>
    </xdr:to>
    <xdr:pic>
      <xdr:nvPicPr>
        <xdr:cNvPr id="3" name="תמונה 2" descr="כותרת - חורף&#10;&#10;קולאז' תמונות של מילה: חורף">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1"/>
        <a:srcRect/>
        <a:stretch/>
      </xdr:blipFill>
      <xdr:spPr>
        <a:xfrm>
          <a:off x="10918155075" y="129501"/>
          <a:ext cx="5067300" cy="11125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1257300</xdr:colOff>
      <xdr:row>1</xdr:row>
      <xdr:rowOff>71788</xdr:rowOff>
    </xdr:from>
    <xdr:to>
      <xdr:col>7</xdr:col>
      <xdr:colOff>1257300</xdr:colOff>
      <xdr:row>1</xdr:row>
      <xdr:rowOff>1071212</xdr:rowOff>
    </xdr:to>
    <xdr:pic>
      <xdr:nvPicPr>
        <xdr:cNvPr id="2" name="תמונה 3" descr="כותרת - סתיו&#10;&#10;קולאז' תמונות של מילה: סתיו">
          <a:extLst>
            <a:ext uri="{FF2B5EF4-FFF2-40B4-BE49-F238E27FC236}">
              <a16:creationId xmlns:a16="http://schemas.microsoft.com/office/drawing/2014/main" xmlns="" id="{1A3A0791-3A5C-4E06-85B1-096D095BC307}"/>
            </a:ext>
          </a:extLst>
        </xdr:cNvPr>
        <xdr:cNvPicPr>
          <a:picLocks noChangeAspect="1"/>
        </xdr:cNvPicPr>
      </xdr:nvPicPr>
      <xdr:blipFill>
        <a:blip xmlns:r="http://schemas.openxmlformats.org/officeDocument/2006/relationships" r:embed="rId1"/>
        <a:srcRect/>
        <a:stretch/>
      </xdr:blipFill>
      <xdr:spPr>
        <a:xfrm>
          <a:off x="10918155075" y="186088"/>
          <a:ext cx="5067300" cy="9994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1257300</xdr:colOff>
      <xdr:row>1</xdr:row>
      <xdr:rowOff>71788</xdr:rowOff>
    </xdr:from>
    <xdr:to>
      <xdr:col>7</xdr:col>
      <xdr:colOff>1257300</xdr:colOff>
      <xdr:row>1</xdr:row>
      <xdr:rowOff>1071212</xdr:rowOff>
    </xdr:to>
    <xdr:pic>
      <xdr:nvPicPr>
        <xdr:cNvPr id="2" name="תמונה 3" descr="כותרת - סתיו&#10;&#10;קולאז' תמונות של מילה: סתיו">
          <a:extLst>
            <a:ext uri="{FF2B5EF4-FFF2-40B4-BE49-F238E27FC236}">
              <a16:creationId xmlns:a16="http://schemas.microsoft.com/office/drawing/2014/main" xmlns="" id="{679A1A6F-F947-4C5B-9884-908C3514BA90}"/>
            </a:ext>
          </a:extLst>
        </xdr:cNvPr>
        <xdr:cNvPicPr>
          <a:picLocks noChangeAspect="1"/>
        </xdr:cNvPicPr>
      </xdr:nvPicPr>
      <xdr:blipFill>
        <a:blip xmlns:r="http://schemas.openxmlformats.org/officeDocument/2006/relationships" r:embed="rId1"/>
        <a:srcRect/>
        <a:stretch/>
      </xdr:blipFill>
      <xdr:spPr>
        <a:xfrm>
          <a:off x="10918155075" y="186088"/>
          <a:ext cx="5067300" cy="9994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1257300</xdr:colOff>
      <xdr:row>1</xdr:row>
      <xdr:rowOff>15201</xdr:rowOff>
    </xdr:from>
    <xdr:to>
      <xdr:col>7</xdr:col>
      <xdr:colOff>1257300</xdr:colOff>
      <xdr:row>1</xdr:row>
      <xdr:rowOff>1127798</xdr:rowOff>
    </xdr:to>
    <xdr:pic>
      <xdr:nvPicPr>
        <xdr:cNvPr id="2" name="תמונה 2" descr="כותרת - חורף&#10;&#10;קולאז' תמונות של מילה: חורף">
          <a:extLst>
            <a:ext uri="{FF2B5EF4-FFF2-40B4-BE49-F238E27FC236}">
              <a16:creationId xmlns:a16="http://schemas.microsoft.com/office/drawing/2014/main" xmlns="" id="{D431228B-D930-4074-8868-554034E653EE}"/>
            </a:ext>
          </a:extLst>
        </xdr:cNvPr>
        <xdr:cNvPicPr>
          <a:picLocks noChangeAspect="1"/>
        </xdr:cNvPicPr>
      </xdr:nvPicPr>
      <xdr:blipFill>
        <a:blip xmlns:r="http://schemas.openxmlformats.org/officeDocument/2006/relationships" r:embed="rId1"/>
        <a:srcRect/>
        <a:stretch/>
      </xdr:blipFill>
      <xdr:spPr>
        <a:xfrm>
          <a:off x="10918155075" y="129501"/>
          <a:ext cx="5067300" cy="11125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1257300</xdr:colOff>
      <xdr:row>1</xdr:row>
      <xdr:rowOff>15201</xdr:rowOff>
    </xdr:from>
    <xdr:to>
      <xdr:col>7</xdr:col>
      <xdr:colOff>1257300</xdr:colOff>
      <xdr:row>1</xdr:row>
      <xdr:rowOff>1127798</xdr:rowOff>
    </xdr:to>
    <xdr:pic>
      <xdr:nvPicPr>
        <xdr:cNvPr id="3" name="תמונה 2" descr="כותרת - חורף&#10;&#10;קולאז' תמונות של מילה: חורף">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a:srcRect/>
        <a:stretch/>
      </xdr:blipFill>
      <xdr:spPr>
        <a:xfrm>
          <a:off x="10918326525" y="129501"/>
          <a:ext cx="5067300" cy="111259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1257300</xdr:colOff>
      <xdr:row>1</xdr:row>
      <xdr:rowOff>15201</xdr:rowOff>
    </xdr:from>
    <xdr:to>
      <xdr:col>7</xdr:col>
      <xdr:colOff>1257300</xdr:colOff>
      <xdr:row>1</xdr:row>
      <xdr:rowOff>1127798</xdr:rowOff>
    </xdr:to>
    <xdr:pic>
      <xdr:nvPicPr>
        <xdr:cNvPr id="3" name="תמונה 2" descr="כותרת - חורף&#10;&#10;קולאז' תמונות של מילה: חורף">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a:srcRect/>
        <a:stretch/>
      </xdr:blipFill>
      <xdr:spPr>
        <a:xfrm>
          <a:off x="10918155075" y="129501"/>
          <a:ext cx="5067300" cy="11125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1257300</xdr:colOff>
      <xdr:row>1</xdr:row>
      <xdr:rowOff>14313</xdr:rowOff>
    </xdr:from>
    <xdr:to>
      <xdr:col>7</xdr:col>
      <xdr:colOff>1257300</xdr:colOff>
      <xdr:row>1</xdr:row>
      <xdr:rowOff>1128687</xdr:rowOff>
    </xdr:to>
    <xdr:pic>
      <xdr:nvPicPr>
        <xdr:cNvPr id="2" name="תמונה 1" descr="כותרת - אביב&#10;&#10;קולאז' תמונות של מילה: אביב">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srcRect/>
        <a:stretch/>
      </xdr:blipFill>
      <xdr:spPr>
        <a:xfrm>
          <a:off x="10918155075" y="128613"/>
          <a:ext cx="5067300" cy="11143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1257300</xdr:colOff>
      <xdr:row>1</xdr:row>
      <xdr:rowOff>14313</xdr:rowOff>
    </xdr:from>
    <xdr:to>
      <xdr:col>7</xdr:col>
      <xdr:colOff>1257300</xdr:colOff>
      <xdr:row>1</xdr:row>
      <xdr:rowOff>1128687</xdr:rowOff>
    </xdr:to>
    <xdr:pic>
      <xdr:nvPicPr>
        <xdr:cNvPr id="4" name="תמונה 3" descr="כותרת - אביב&#10;&#10;קולאז' תמונות של מילה: אביב">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srcRect/>
        <a:stretch/>
      </xdr:blipFill>
      <xdr:spPr>
        <a:xfrm>
          <a:off x="10918155075" y="128613"/>
          <a:ext cx="5067300" cy="11143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1257300</xdr:colOff>
      <xdr:row>1</xdr:row>
      <xdr:rowOff>14313</xdr:rowOff>
    </xdr:from>
    <xdr:to>
      <xdr:col>7</xdr:col>
      <xdr:colOff>1257300</xdr:colOff>
      <xdr:row>1</xdr:row>
      <xdr:rowOff>1128687</xdr:rowOff>
    </xdr:to>
    <xdr:pic>
      <xdr:nvPicPr>
        <xdr:cNvPr id="4" name="תמונה 3" descr="כותרת - אביב&#10;&#10;קולאז' תמונות של מילה: אביב">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srcRect/>
        <a:stretch/>
      </xdr:blipFill>
      <xdr:spPr>
        <a:xfrm>
          <a:off x="10918155075" y="128613"/>
          <a:ext cx="5067300" cy="11143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514;&#1493;&#1499;&#1504;&#1497;&#1514;%20&#1513;&#1504;&#1514;&#1497;&#1514;%20&#1514;&#1513;&#1508;&#1491;%20202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ינואר"/>
      <sheetName val="פברואר"/>
      <sheetName val="מרץ"/>
      <sheetName val="אפריל"/>
      <sheetName val="מאי"/>
      <sheetName val="יוני"/>
      <sheetName val="יולי"/>
      <sheetName val="אוגוסט"/>
      <sheetName val="ספטמבר23"/>
      <sheetName val="אוקטובר23"/>
      <sheetName val="נובמבר23"/>
      <sheetName val="דצמבר23"/>
    </sheetNames>
    <sheetDataSet>
      <sheetData sheetId="0">
        <row r="5">
          <cell r="K5">
            <v>2023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6">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5" tint="0.59999389629810485"/>
    <pageSetUpPr fitToPage="1"/>
  </sheetPr>
  <dimension ref="A1:L15"/>
  <sheetViews>
    <sheetView showGridLines="0" rightToLeft="1" workbookViewId="0">
      <selection activeCell="J2" sqref="J2"/>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1:12" ht="9" customHeight="1">
      <c r="A1" s="6"/>
      <c r="B1" s="6"/>
      <c r="C1" s="6"/>
      <c r="D1" s="6"/>
      <c r="E1" s="6"/>
      <c r="F1" s="6"/>
      <c r="G1" s="6"/>
      <c r="H1" s="6"/>
      <c r="I1" s="6" t="s">
        <v>1</v>
      </c>
    </row>
    <row r="2" spans="1:12" ht="96" customHeight="1">
      <c r="A2" s="6"/>
      <c r="B2" s="69" t="str">
        <f>"ספטמבר "&amp;שנה_קלנדרית2023</f>
        <v>ספטמבר 2023</v>
      </c>
      <c r="C2" s="69"/>
      <c r="D2" s="69"/>
      <c r="E2" s="8"/>
      <c r="F2" s="8"/>
      <c r="G2" s="8"/>
      <c r="H2" s="9"/>
      <c r="I2" s="6"/>
    </row>
    <row r="3" spans="1:12" s="57" customFormat="1" ht="24" customHeight="1">
      <c r="A3" s="10"/>
      <c r="B3" s="35" t="str">
        <f>תחילת_השבוע</f>
        <v>יום ראשון</v>
      </c>
      <c r="C3" s="36" t="str">
        <f t="shared" ref="C3:H3" si="0">TEXT(C4,"aaaa")</f>
        <v>יום שני</v>
      </c>
      <c r="D3" s="36" t="str">
        <f t="shared" si="0"/>
        <v>יום שלישי</v>
      </c>
      <c r="E3" s="36" t="str">
        <f t="shared" si="0"/>
        <v>יום רביעי</v>
      </c>
      <c r="F3" s="36" t="str">
        <f t="shared" si="0"/>
        <v>יום חמישי</v>
      </c>
      <c r="G3" s="36" t="str">
        <f t="shared" si="0"/>
        <v>יום שישי</v>
      </c>
      <c r="H3" s="37" t="str">
        <f t="shared" si="0"/>
        <v>שבת</v>
      </c>
      <c r="I3" s="10"/>
      <c r="K3" s="58" t="s">
        <v>2</v>
      </c>
      <c r="L3" s="58"/>
    </row>
    <row r="4" spans="1:12" s="60" customFormat="1" ht="24" customHeight="1">
      <c r="A4" s="15"/>
      <c r="B4" s="59">
        <f t="array" ref="B4:H4">ימים_ושבועות+DATE(שנה_קלנדרית2023,9,1)-WEEKDAY(DATE(שנה_קלנדרית2023,9,1),(תחילת_השבוע="יום שני")+1)+1</f>
        <v>45165</v>
      </c>
      <c r="C4" s="59">
        <v>45166</v>
      </c>
      <c r="D4" s="59">
        <v>45167</v>
      </c>
      <c r="E4" s="59">
        <v>45168</v>
      </c>
      <c r="F4" s="59">
        <v>45169</v>
      </c>
      <c r="G4" s="59">
        <v>45170</v>
      </c>
      <c r="H4" s="59">
        <v>45171</v>
      </c>
      <c r="I4" s="15"/>
      <c r="K4" s="17" t="s">
        <v>3</v>
      </c>
      <c r="L4" s="17" t="s">
        <v>4</v>
      </c>
    </row>
    <row r="5" spans="1:12" s="62" customFormat="1" ht="56.1" customHeight="1">
      <c r="A5" s="18"/>
      <c r="B5" s="61"/>
      <c r="C5" s="61"/>
      <c r="D5" s="61"/>
      <c r="E5" s="61"/>
      <c r="F5" s="61"/>
      <c r="G5" s="61" t="s">
        <v>8</v>
      </c>
      <c r="H5" s="61"/>
      <c r="I5" s="18"/>
      <c r="K5" s="63">
        <v>2023</v>
      </c>
      <c r="L5" s="63" t="s">
        <v>5</v>
      </c>
    </row>
    <row r="6" spans="1:12" s="60" customFormat="1" ht="24" customHeight="1">
      <c r="A6" s="15"/>
      <c r="B6" s="50">
        <f t="array" ref="B6:H6">ימים_ושבועות+DATE(שנה_קלנדרית2023,9,1)-WEEKDAY(DATE(שנה_קלנדרית2023,9,1),(תחילת_השבוע="יום שני")+1)+8</f>
        <v>45172</v>
      </c>
      <c r="C6" s="50">
        <v>45173</v>
      </c>
      <c r="D6" s="50">
        <v>45174</v>
      </c>
      <c r="E6" s="50">
        <v>45175</v>
      </c>
      <c r="F6" s="50">
        <v>45176</v>
      </c>
      <c r="G6" s="50">
        <v>45177</v>
      </c>
      <c r="H6" s="50">
        <v>45178</v>
      </c>
      <c r="I6" s="15"/>
    </row>
    <row r="7" spans="1:12" s="62" customFormat="1" ht="56.1" customHeight="1">
      <c r="A7" s="18"/>
      <c r="B7" s="39" t="s">
        <v>9</v>
      </c>
      <c r="C7" s="39" t="s">
        <v>9</v>
      </c>
      <c r="D7" s="39" t="s">
        <v>9</v>
      </c>
      <c r="E7" s="39" t="s">
        <v>10</v>
      </c>
      <c r="F7" s="39" t="s">
        <v>10</v>
      </c>
      <c r="G7" s="39" t="s">
        <v>11</v>
      </c>
      <c r="H7" s="39"/>
      <c r="I7" s="18"/>
    </row>
    <row r="8" spans="1:12" s="60" customFormat="1" ht="24" customHeight="1">
      <c r="A8" s="15"/>
      <c r="B8" s="64">
        <f t="array" ref="B8:H8">ימים_ושבועות+DATE(שנה_קלנדרית2023,9,1)-WEEKDAY(DATE(שנה_קלנדרית2023,9,1),(תחילת_השבוע="יום שני")+1)+15</f>
        <v>45179</v>
      </c>
      <c r="C8" s="64">
        <v>45180</v>
      </c>
      <c r="D8" s="64">
        <v>45181</v>
      </c>
      <c r="E8" s="64">
        <v>45182</v>
      </c>
      <c r="F8" s="64">
        <v>45183</v>
      </c>
      <c r="G8" s="64">
        <v>45184</v>
      </c>
      <c r="H8" s="64">
        <v>45185</v>
      </c>
      <c r="I8" s="15"/>
    </row>
    <row r="9" spans="1:12" s="62" customFormat="1" ht="56.1" customHeight="1">
      <c r="A9" s="18"/>
      <c r="B9" s="39" t="s">
        <v>10</v>
      </c>
      <c r="C9" s="39" t="s">
        <v>10</v>
      </c>
      <c r="D9" s="39" t="s">
        <v>10</v>
      </c>
      <c r="E9" s="39" t="s">
        <v>10</v>
      </c>
      <c r="F9" s="39" t="s">
        <v>10</v>
      </c>
      <c r="G9" s="61" t="s">
        <v>7</v>
      </c>
      <c r="H9" s="61" t="s">
        <v>6</v>
      </c>
      <c r="I9" s="18"/>
    </row>
    <row r="10" spans="1:12" s="60" customFormat="1" ht="24" customHeight="1">
      <c r="A10" s="15"/>
      <c r="B10" s="50">
        <f t="array" ref="B10:H10">ימים_ושבועות+DATE(שנה_קלנדרית2023,9,1)-WEEKDAY(DATE(שנה_קלנדרית2023,9,1),(תחילת_השבוע="יום שני")+1)+22</f>
        <v>45186</v>
      </c>
      <c r="C10" s="50">
        <v>45187</v>
      </c>
      <c r="D10" s="50">
        <v>45188</v>
      </c>
      <c r="E10" s="50">
        <v>45189</v>
      </c>
      <c r="F10" s="50">
        <v>45190</v>
      </c>
      <c r="G10" s="50">
        <v>45191</v>
      </c>
      <c r="H10" s="50">
        <v>45192</v>
      </c>
      <c r="I10" s="15"/>
    </row>
    <row r="11" spans="1:12" s="62" customFormat="1" ht="56.1" customHeight="1">
      <c r="A11" s="18"/>
      <c r="B11" s="39" t="s">
        <v>7</v>
      </c>
      <c r="C11" s="39" t="s">
        <v>18</v>
      </c>
      <c r="D11" s="39" t="s">
        <v>18</v>
      </c>
      <c r="E11" s="39" t="s">
        <v>14</v>
      </c>
      <c r="F11" s="39" t="s">
        <v>14</v>
      </c>
      <c r="G11" s="39" t="s">
        <v>11</v>
      </c>
      <c r="H11" s="39"/>
      <c r="I11" s="18"/>
    </row>
    <row r="12" spans="1:12" s="60" customFormat="1" ht="24" customHeight="1">
      <c r="A12" s="15"/>
      <c r="B12" s="64">
        <f t="array" ref="B12:H12">ימים_ושבועות+DATE(שנה_קלנדרית2023,9,1)-WEEKDAY(DATE(שנה_קלנדרית2023,9,1),(תחילת_השבוע="יום שני")+1)+29</f>
        <v>45193</v>
      </c>
      <c r="C12" s="64">
        <v>45194</v>
      </c>
      <c r="D12" s="64">
        <v>45195</v>
      </c>
      <c r="E12" s="64">
        <v>45196</v>
      </c>
      <c r="F12" s="64">
        <v>45197</v>
      </c>
      <c r="G12" s="64">
        <v>45198</v>
      </c>
      <c r="H12" s="64">
        <v>45199</v>
      </c>
      <c r="I12" s="15"/>
    </row>
    <row r="13" spans="1:12" s="62" customFormat="1" ht="56.1" customHeight="1">
      <c r="A13" s="18"/>
      <c r="B13" s="61" t="s">
        <v>13</v>
      </c>
      <c r="C13" s="61" t="s">
        <v>12</v>
      </c>
      <c r="D13" s="61" t="s">
        <v>60</v>
      </c>
      <c r="E13" s="61" t="s">
        <v>61</v>
      </c>
      <c r="F13" s="61" t="s">
        <v>61</v>
      </c>
      <c r="G13" s="61" t="s">
        <v>17</v>
      </c>
      <c r="H13" s="61"/>
      <c r="I13" s="18"/>
    </row>
    <row r="14" spans="1:12" s="60" customFormat="1" ht="24" customHeight="1">
      <c r="A14" s="15"/>
      <c r="B14" s="50">
        <f t="array" ref="B14:C14">ימים_ושבועות+DATE(שנה_קלנדרית2023,9,1)-WEEKDAY(DATE(שנה_קלנדרית2023,9,1),(תחילת_השבוע="יום שני")+1)+36</f>
        <v>45200</v>
      </c>
      <c r="C14" s="50">
        <v>45201</v>
      </c>
      <c r="D14" s="70" t="s">
        <v>0</v>
      </c>
      <c r="E14" s="70"/>
      <c r="F14" s="70"/>
      <c r="G14" s="70"/>
      <c r="H14" s="71"/>
      <c r="I14" s="15"/>
    </row>
    <row r="15" spans="1:12" s="62" customFormat="1" ht="56.1" customHeight="1">
      <c r="A15" s="23"/>
      <c r="B15" s="54"/>
      <c r="C15" s="54"/>
      <c r="D15" s="72"/>
      <c r="E15" s="72"/>
      <c r="F15" s="72"/>
      <c r="G15" s="72"/>
      <c r="H15" s="73"/>
      <c r="I15" s="23"/>
    </row>
  </sheetData>
  <mergeCells count="3">
    <mergeCell ref="B2:D2"/>
    <mergeCell ref="D14:H14"/>
    <mergeCell ref="D15:H15"/>
  </mergeCells>
  <conditionalFormatting sqref="B12:H12 B14:C14">
    <cfRule type="expression" dxfId="31" priority="2">
      <formula>AND(DAY(B12)&gt;=1,DAY(B12)&lt;=15)</formula>
    </cfRule>
  </conditionalFormatting>
  <conditionalFormatting sqref="B4:G4">
    <cfRule type="expression" dxfId="30" priority="1">
      <formula>DAY(B4)&gt;8</formula>
    </cfRule>
  </conditionalFormatting>
  <dataValidations count="13">
    <dataValidation allowBlank="1" showInputMessage="1" showErrorMessage="1" prompt="שורה זו ושורות 6, 8, 10, 12 ו- 14 מכילות את הימים הקלנדריים של השבוע. אם תא זה אינו מכיל את המספר 1, זהו יום מהחודש הקודם. הזן הערות בתא D15." sqref="B4"/>
    <dataValidation type="list" errorStyle="warning" allowBlank="1" showInputMessage="1" showErrorMessage="1" error="בחר יום מהרשימה. בחר 'ביטול' ולאחר מכן הקש ALT+חץ למטה כדי לבחור יום מהרשימה הנפתחת" prompt="בחר את יום תחילת השבוע בתא זה. הקש ALT+חץ למטה כדי לפתוח את הרשימה הנפתחת, הקש על החץ למטה ולאחר מכן הקש ENTER כדי לבצע בחירה" sqref="L5">
      <formula1>"יום ראשון, יום שני"</formula1>
    </dataValidation>
    <dataValidation allowBlank="1" showInputMessage="1" showErrorMessage="1" prompt="הזן שנה בתא שמתחת" sqref="K4"/>
    <dataValidation allowBlank="1" showInputMessage="1" showErrorMessage="1" prompt="בחר את יום תחילת השבוע בתא שלמטה" sqref="L4"/>
    <dataValidation allowBlank="1" showInputMessage="1" showErrorMessage="1" prompt="הזן שנה בתא זה" sqref="K5"/>
    <dataValidation allowBlank="1" showInputMessage="1" showErrorMessage="1" prompt="הזן שנה ובחר את יום ההתחלה של לוח השנה בתאים שלמטה. תאים אלה של הגדרות לוח שנה לא יודפסו" sqref="K3"/>
    <dataValidation allowBlank="1" showInputMessage="1" showErrorMessage="1" prompt="שורה זו מכילה את שמות ימי השבוע עבור לוח שנה זה. תא זה מכיל את היום הראשון בשבוע. כדי לשנות את יום תחילת השבוע, בחר יום חדש בשבוע בתא L5, בגליון העבודה 'ינואר'." sqref="B3"/>
    <dataValidation allowBlank="1" showInputMessage="1" prompt="הזן הערות חודשיות בתא שמתחת" sqref="D14:H14"/>
    <dataValidation allowBlank="1" showInputMessage="1" prompt="הזן הערות חודשיות בתא זה" sqref="D15:H15"/>
    <dataValidation allowBlank="1" showInputMessage="1" showErrorMessage="1" prompt="שורה זו ושורות 7, 9, 11, 13 ו- 15 מכילות תאים להזנת הערות יומיות הקשורות ליום הקלנדרי בתא שלעיל." sqref="B5"/>
    <dataValidation allowBlank="1" showInputMessage="1" showErrorMessage="1" prompt="לוח שנה - חודש ספטמבר" sqref="A1"/>
    <dataValidation allowBlank="1" showInputMessage="1" showErrorMessage="1" prompt="השנה בתא זה מתעדכנת באופן אוטומטי בהתבסס על השנה שהוזנה בגליון העבודה 'ינואר'. לוח השנה שלהלן מכיל תאריכים עבור החודש הקודם והחודש הבא עם גוון בהיר יותר של גופן." sqref="B2:D2"/>
    <dataValidation allowBlank="1" showInputMessage="1" showErrorMessage="1" prompt="יום בשבוע שנקבע באופן אוטומטי" sqref="C3:H3"/>
  </dataValidations>
  <printOptions horizontalCentered="1"/>
  <pageMargins left="0.25" right="0.25" top="0.5" bottom="0.5" header="0.3" footer="0.3"/>
  <pageSetup paperSize="9" scale="85" orientation="landscape" r:id="rId1"/>
  <headerFooter differentFirst="1"/>
  <drawing r:id="rId2"/>
</worksheet>
</file>

<file path=xl/worksheets/sheet10.xml><?xml version="1.0" encoding="utf-8"?>
<worksheet xmlns="http://schemas.openxmlformats.org/spreadsheetml/2006/main" xmlns:r="http://schemas.openxmlformats.org/officeDocument/2006/relationships">
  <sheetPr codeName="Sheet6">
    <tabColor theme="7" tint="0.59999389629810485"/>
    <pageSetUpPr fitToPage="1"/>
  </sheetPr>
  <dimension ref="A1:I15"/>
  <sheetViews>
    <sheetView showGridLines="0" rightToLeft="1" workbookViewId="0">
      <selection activeCell="C9" sqref="C9"/>
    </sheetView>
  </sheetViews>
  <sheetFormatPr defaultColWidth="8.75" defaultRowHeight="16.5"/>
  <cols>
    <col min="1" max="1" width="1.625" style="1" customWidth="1"/>
    <col min="2" max="8" width="16.625" style="1" customWidth="1"/>
    <col min="9" max="9" width="1.625" style="2" customWidth="1"/>
    <col min="10" max="10" width="8.625" style="2" customWidth="1"/>
    <col min="11" max="16384" width="8.75" style="2"/>
  </cols>
  <sheetData>
    <row r="1" spans="1:9" ht="9" customHeight="1">
      <c r="A1" s="6"/>
      <c r="B1" s="6"/>
      <c r="C1" s="6"/>
      <c r="D1" s="6"/>
      <c r="E1" s="6"/>
      <c r="F1" s="6"/>
      <c r="G1" s="6"/>
      <c r="H1" s="6"/>
      <c r="I1" s="7" t="s">
        <v>1</v>
      </c>
    </row>
    <row r="2" spans="1:9" ht="96" customHeight="1">
      <c r="A2" s="6"/>
      <c r="B2" s="85" t="str">
        <f>"יוני "&amp;שנה_קלנדרית</f>
        <v>יוני 2024</v>
      </c>
      <c r="C2" s="85"/>
      <c r="D2" s="85"/>
      <c r="E2" s="8"/>
      <c r="F2" s="8"/>
      <c r="G2" s="8"/>
      <c r="H2" s="9"/>
      <c r="I2" s="7"/>
    </row>
    <row r="3" spans="1:9" s="4" customFormat="1" ht="24" customHeight="1">
      <c r="A3" s="10"/>
      <c r="B3" s="30" t="str">
        <f>תחילת_השבוע</f>
        <v>יום ראשון</v>
      </c>
      <c r="C3" s="31" t="str">
        <f t="shared" ref="C3:H3" si="0">TEXT(C4,"aaaa")</f>
        <v>יום שני</v>
      </c>
      <c r="D3" s="31" t="str">
        <f t="shared" si="0"/>
        <v>יום שלישי</v>
      </c>
      <c r="E3" s="31" t="str">
        <f t="shared" si="0"/>
        <v>יום רביעי</v>
      </c>
      <c r="F3" s="31" t="str">
        <f t="shared" si="0"/>
        <v>יום חמישי</v>
      </c>
      <c r="G3" s="31" t="str">
        <f t="shared" si="0"/>
        <v>יום שישי</v>
      </c>
      <c r="H3" s="32" t="str">
        <f t="shared" si="0"/>
        <v>שבת</v>
      </c>
      <c r="I3" s="14"/>
    </row>
    <row r="4" spans="1:9" s="3" customFormat="1" ht="24" customHeight="1">
      <c r="A4" s="15"/>
      <c r="B4" s="45">
        <f t="array" ref="B4:H4">ימים_ושבועות+DATE(שנה_קלנדרית,6,1)-WEEKDAY(DATE(שנה_קלנדרית,6,1),(תחילת_השבוע="יום שני")+1)+1</f>
        <v>45438</v>
      </c>
      <c r="C4" s="45">
        <v>45439</v>
      </c>
      <c r="D4" s="45">
        <v>45440</v>
      </c>
      <c r="E4" s="45">
        <v>45441</v>
      </c>
      <c r="F4" s="45">
        <v>45442</v>
      </c>
      <c r="G4" s="45">
        <v>45443</v>
      </c>
      <c r="H4" s="45">
        <v>45444</v>
      </c>
      <c r="I4" s="16"/>
    </row>
    <row r="5" spans="1:9" s="5" customFormat="1" ht="56.1" customHeight="1">
      <c r="A5" s="18"/>
      <c r="B5" s="33" t="s">
        <v>69</v>
      </c>
      <c r="C5" s="33" t="s">
        <v>69</v>
      </c>
      <c r="D5" s="33" t="s">
        <v>69</v>
      </c>
      <c r="E5" s="33" t="s">
        <v>69</v>
      </c>
      <c r="F5" s="33" t="s">
        <v>69</v>
      </c>
      <c r="G5" s="33" t="s">
        <v>27</v>
      </c>
      <c r="H5" s="33"/>
      <c r="I5" s="20"/>
    </row>
    <row r="6" spans="1:9" s="3" customFormat="1" ht="24" customHeight="1">
      <c r="A6" s="15"/>
      <c r="B6" s="51">
        <f t="array" ref="B6:H6">ימים_ושבועות+DATE(שנה_קלנדרית,6,1)-WEEKDAY(DATE(שנה_קלנדרית,6,1),(תחילת_השבוע="יום שני")+1)+8</f>
        <v>45445</v>
      </c>
      <c r="C6" s="51">
        <v>45446</v>
      </c>
      <c r="D6" s="51">
        <v>45447</v>
      </c>
      <c r="E6" s="51">
        <v>45448</v>
      </c>
      <c r="F6" s="51">
        <v>45449</v>
      </c>
      <c r="G6" s="51">
        <v>45450</v>
      </c>
      <c r="H6" s="51">
        <v>45451</v>
      </c>
      <c r="I6" s="16"/>
    </row>
    <row r="7" spans="1:9" s="5" customFormat="1" ht="56.1" customHeight="1">
      <c r="A7" s="18"/>
      <c r="B7" s="34" t="s">
        <v>66</v>
      </c>
      <c r="C7" s="34" t="s">
        <v>66</v>
      </c>
      <c r="D7" s="34" t="s">
        <v>66</v>
      </c>
      <c r="E7" s="34" t="s">
        <v>57</v>
      </c>
      <c r="F7" s="34" t="s">
        <v>66</v>
      </c>
      <c r="G7" s="33" t="s">
        <v>27</v>
      </c>
      <c r="H7" s="34"/>
      <c r="I7" s="20"/>
    </row>
    <row r="8" spans="1:9" s="3" customFormat="1" ht="24" customHeight="1">
      <c r="A8" s="15"/>
      <c r="B8" s="46">
        <f t="array" ref="B8:H8">ימים_ושבועות+DATE(שנה_קלנדרית,6,1)-WEEKDAY(DATE(שנה_קלנדרית,6,1),(תחילת_השבוע="יום שני")+1)+15</f>
        <v>45452</v>
      </c>
      <c r="C8" s="46">
        <v>45453</v>
      </c>
      <c r="D8" s="46">
        <v>45454</v>
      </c>
      <c r="E8" s="46">
        <v>45455</v>
      </c>
      <c r="F8" s="46">
        <v>45456</v>
      </c>
      <c r="G8" s="46">
        <v>45457</v>
      </c>
      <c r="H8" s="46">
        <v>45458</v>
      </c>
      <c r="I8" s="16"/>
    </row>
    <row r="9" spans="1:9" s="5" customFormat="1" ht="56.1" customHeight="1">
      <c r="A9" s="18"/>
      <c r="B9" s="33" t="s">
        <v>69</v>
      </c>
      <c r="C9" s="33" t="s">
        <v>69</v>
      </c>
      <c r="D9" s="34" t="s">
        <v>70</v>
      </c>
      <c r="E9" s="34" t="s">
        <v>70</v>
      </c>
      <c r="F9" s="34" t="s">
        <v>58</v>
      </c>
      <c r="G9" s="33" t="s">
        <v>27</v>
      </c>
      <c r="H9" s="33"/>
      <c r="I9" s="20"/>
    </row>
    <row r="10" spans="1:9" s="3" customFormat="1" ht="24" customHeight="1">
      <c r="A10" s="15"/>
      <c r="B10" s="51">
        <f t="array" ref="B10:H10">ימים_ושבועות+DATE(שנה_קלנדרית,6,1)-WEEKDAY(DATE(שנה_קלנדרית,6,1),(תחילת_השבוע="יום שני")+1)+22</f>
        <v>45459</v>
      </c>
      <c r="C10" s="51">
        <v>45460</v>
      </c>
      <c r="D10" s="51">
        <v>45461</v>
      </c>
      <c r="E10" s="51">
        <v>45462</v>
      </c>
      <c r="F10" s="51">
        <v>45463</v>
      </c>
      <c r="G10" s="51">
        <v>45464</v>
      </c>
      <c r="H10" s="51">
        <v>45465</v>
      </c>
      <c r="I10" s="16"/>
    </row>
    <row r="11" spans="1:9" s="5" customFormat="1" ht="56.1" customHeight="1">
      <c r="A11" s="18"/>
      <c r="B11" s="34" t="s">
        <v>58</v>
      </c>
      <c r="C11" s="34" t="s">
        <v>58</v>
      </c>
      <c r="D11" s="34" t="s">
        <v>58</v>
      </c>
      <c r="E11" s="34" t="s">
        <v>58</v>
      </c>
      <c r="F11" s="34" t="s">
        <v>58</v>
      </c>
      <c r="G11" s="33" t="s">
        <v>27</v>
      </c>
      <c r="H11" s="34"/>
      <c r="I11" s="20"/>
    </row>
    <row r="12" spans="1:9" s="3" customFormat="1" ht="24" customHeight="1">
      <c r="A12" s="15"/>
      <c r="B12" s="46">
        <f t="array" ref="B12:H12">ימים_ושבועות+DATE(שנה_קלנדרית,6,1)-WEEKDAY(DATE(שנה_קלנדרית,6,1),(תחילת_השבוע="יום שני")+1)+29</f>
        <v>45466</v>
      </c>
      <c r="C12" s="46">
        <v>45467</v>
      </c>
      <c r="D12" s="46">
        <v>45468</v>
      </c>
      <c r="E12" s="46">
        <v>45469</v>
      </c>
      <c r="F12" s="46">
        <v>45470</v>
      </c>
      <c r="G12" s="46">
        <v>45471</v>
      </c>
      <c r="H12" s="46">
        <v>45472</v>
      </c>
      <c r="I12" s="16"/>
    </row>
    <row r="13" spans="1:9" s="5" customFormat="1" ht="56.1" customHeight="1">
      <c r="A13" s="18"/>
      <c r="B13" s="33" t="s">
        <v>59</v>
      </c>
      <c r="C13" s="33" t="s">
        <v>59</v>
      </c>
      <c r="D13" s="33" t="s">
        <v>59</v>
      </c>
      <c r="E13" s="33" t="s">
        <v>59</v>
      </c>
      <c r="F13" s="33" t="s">
        <v>59</v>
      </c>
      <c r="G13" s="33" t="s">
        <v>27</v>
      </c>
      <c r="H13" s="33"/>
      <c r="I13" s="20"/>
    </row>
    <row r="14" spans="1:9" s="3" customFormat="1" ht="24" customHeight="1">
      <c r="A14" s="15"/>
      <c r="B14" s="51">
        <f t="array" ref="B14:C14">ימים_ושבועות+DATE(שנה_קלנדרית,6,1)-WEEKDAY(DATE(שנה_קלנדרית,6,1),(תחילת_השבוע="יום שני")+1)+36</f>
        <v>45473</v>
      </c>
      <c r="C14" s="51">
        <v>45474</v>
      </c>
      <c r="D14" s="86" t="s">
        <v>0</v>
      </c>
      <c r="E14" s="86"/>
      <c r="F14" s="86"/>
      <c r="G14" s="86"/>
      <c r="H14" s="87"/>
      <c r="I14" s="16"/>
    </row>
    <row r="15" spans="1:9" s="5" customFormat="1" ht="56.1" customHeight="1">
      <c r="A15" s="23"/>
      <c r="B15" s="55"/>
      <c r="C15" s="55"/>
      <c r="D15" s="88"/>
      <c r="E15" s="88"/>
      <c r="F15" s="88"/>
      <c r="G15" s="88"/>
      <c r="H15" s="89"/>
      <c r="I15" s="24"/>
    </row>
  </sheetData>
  <mergeCells count="3">
    <mergeCell ref="B2:D2"/>
    <mergeCell ref="D14:H14"/>
    <mergeCell ref="D15:H15"/>
  </mergeCells>
  <conditionalFormatting sqref="B12:H12 B14:C14">
    <cfRule type="expression" dxfId="13" priority="2">
      <formula>AND(DAY(B12)&gt;=1,DAY(B12)&lt;=15)</formula>
    </cfRule>
  </conditionalFormatting>
  <conditionalFormatting sqref="B4:G4">
    <cfRule type="expression" dxfId="12" priority="1">
      <formula>DAY(B4)&gt;8</formula>
    </cfRule>
  </conditionalFormatting>
  <dataValidations count="8">
    <dataValidation allowBlank="1" showInputMessage="1" showErrorMessage="1" prompt="יום בשבוע שנקבע באופן אוטומטי" sqref="C3:H3"/>
    <dataValidation allowBlank="1" showInputMessage="1" showErrorMessage="1" prompt="לוח שנה - חודש יוני" sqref="A1"/>
    <dataValidation allowBlank="1" showInputMessage="1" showErrorMessage="1" prompt="השנה בתא זה מתעדכנת באופן אוטומטי בהתבסס על השנה שהוזנה בגליון העבודה 'ינואר'. לוח השנה שלהלן מכיל תאריכים עבור החודש הקודם והחודש הבא עם גוון בהיר יותר של גופן." sqref="B2:D2"/>
    <dataValidation allowBlank="1" showInputMessage="1" showErrorMessage="1" prompt="שורה זו מכילה את שמות ימי השבוע עבור לוח שנה זה. תא זה מכיל את היום הראשון בשבוע. כדי לשנות את יום תחילת השבוע, בחר יום חדש בשבוע בתא L5, בגליון העבודה 'ינואר'." sqref="B3"/>
    <dataValidation allowBlank="1" showInputMessage="1" prompt="הזן הערות חודשיות בתא שמתחת" sqref="D14:H14"/>
    <dataValidation allowBlank="1" showInputMessage="1" prompt="הזן הערות חודשיות בתא זה" sqref="D15:H15"/>
    <dataValidation allowBlank="1" showInputMessage="1" showErrorMessage="1" prompt="שורה זו ושורות 7, 9, 11, 13 ו- 15 מכילות תאים להזנת הערות יומיות הקשורות ליום הקלנדרי בתא שלעיל." sqref="B5:F5 B9:C9"/>
    <dataValidation allowBlank="1" showInputMessage="1" showErrorMessage="1" prompt="שורה זו ושורות 6, 8, 10, 12 ו- 14 מכילות את הימים הקלנדריים של השבוע. אם תא זה אינו מכיל את המספר 1, זהו יום מהחודש הקודם. הזן הערות בתא D15." sqref="B4"/>
  </dataValidations>
  <printOptions horizontalCentered="1"/>
  <pageMargins left="0.25" right="0.25" top="0.5" bottom="0.5" header="0.3" footer="0.3"/>
  <pageSetup paperSize="9" scale="85" orientation="landscape" r:id="rId1"/>
  <headerFooter differentFirst="1"/>
  <drawing r:id="rId2"/>
</worksheet>
</file>

<file path=xl/worksheets/sheet11.xml><?xml version="1.0" encoding="utf-8"?>
<worksheet xmlns="http://schemas.openxmlformats.org/spreadsheetml/2006/main" xmlns:r="http://schemas.openxmlformats.org/officeDocument/2006/relationships">
  <sheetPr codeName="Sheet7">
    <tabColor theme="7" tint="0.59999389629810485"/>
    <pageSetUpPr fitToPage="1"/>
  </sheetPr>
  <dimension ref="A1:I15"/>
  <sheetViews>
    <sheetView showGridLines="0" rightToLeft="1" workbookViewId="0">
      <selection activeCell="F11" sqref="F11"/>
    </sheetView>
  </sheetViews>
  <sheetFormatPr defaultColWidth="8.75" defaultRowHeight="16.5"/>
  <cols>
    <col min="1" max="1" width="1.625" style="1" customWidth="1"/>
    <col min="2" max="8" width="16.625" style="1" customWidth="1"/>
    <col min="9" max="9" width="1.625" style="2" customWidth="1"/>
    <col min="10" max="10" width="8.625" style="2" customWidth="1"/>
    <col min="11" max="16384" width="8.75" style="2"/>
  </cols>
  <sheetData>
    <row r="1" spans="1:9" ht="9" customHeight="1">
      <c r="A1" s="6"/>
      <c r="B1" s="6"/>
      <c r="C1" s="6"/>
      <c r="D1" s="6"/>
      <c r="E1" s="6"/>
      <c r="F1" s="6"/>
      <c r="G1" s="6"/>
      <c r="H1" s="6"/>
      <c r="I1" s="7" t="s">
        <v>1</v>
      </c>
    </row>
    <row r="2" spans="1:9" ht="96" customHeight="1">
      <c r="A2" s="6"/>
      <c r="B2" s="85" t="str">
        <f>"יולי "&amp;שנה_קלנדרית</f>
        <v>יולי 2024</v>
      </c>
      <c r="C2" s="85"/>
      <c r="D2" s="85"/>
      <c r="E2" s="8"/>
      <c r="F2" s="8"/>
      <c r="G2" s="8"/>
      <c r="H2" s="9"/>
      <c r="I2" s="7"/>
    </row>
    <row r="3" spans="1:9" s="4" customFormat="1" ht="24" customHeight="1">
      <c r="A3" s="10"/>
      <c r="B3" s="30" t="str">
        <f>תחילת_השבוע</f>
        <v>יום ראשון</v>
      </c>
      <c r="C3" s="31" t="str">
        <f t="shared" ref="C3:H3" si="0">TEXT(C4,"aaaa")</f>
        <v>יום שני</v>
      </c>
      <c r="D3" s="31" t="str">
        <f t="shared" si="0"/>
        <v>יום שלישי</v>
      </c>
      <c r="E3" s="31" t="str">
        <f t="shared" si="0"/>
        <v>יום רביעי</v>
      </c>
      <c r="F3" s="31" t="str">
        <f t="shared" si="0"/>
        <v>יום חמישי</v>
      </c>
      <c r="G3" s="31" t="str">
        <f t="shared" si="0"/>
        <v>יום שישי</v>
      </c>
      <c r="H3" s="32" t="str">
        <f t="shared" si="0"/>
        <v>שבת</v>
      </c>
      <c r="I3" s="14"/>
    </row>
    <row r="4" spans="1:9" s="3" customFormat="1" ht="24" customHeight="1">
      <c r="A4" s="15"/>
      <c r="B4" s="45">
        <f t="array" ref="B4:H4">ימים_ושבועות+DATE(שנה_קלנדרית,7,1)-WEEKDAY(DATE(שנה_קלנדרית,7,1),(תחילת_השבוע="יום שני")+1)+1</f>
        <v>45473</v>
      </c>
      <c r="C4" s="45">
        <v>45474</v>
      </c>
      <c r="D4" s="45">
        <v>45475</v>
      </c>
      <c r="E4" s="45">
        <v>45476</v>
      </c>
      <c r="F4" s="45">
        <v>45477</v>
      </c>
      <c r="G4" s="45">
        <v>45478</v>
      </c>
      <c r="H4" s="45">
        <v>45479</v>
      </c>
      <c r="I4" s="16"/>
    </row>
    <row r="5" spans="1:9" s="5" customFormat="1" ht="56.1" customHeight="1">
      <c r="A5" s="18"/>
      <c r="B5" s="33"/>
      <c r="C5" s="33" t="s">
        <v>67</v>
      </c>
      <c r="D5" s="33" t="s">
        <v>67</v>
      </c>
      <c r="E5" s="33" t="s">
        <v>67</v>
      </c>
      <c r="F5" s="33" t="s">
        <v>67</v>
      </c>
      <c r="G5" s="33" t="s">
        <v>27</v>
      </c>
      <c r="H5" s="33"/>
      <c r="I5" s="20"/>
    </row>
    <row r="6" spans="1:9" s="3" customFormat="1" ht="24" customHeight="1">
      <c r="A6" s="15"/>
      <c r="B6" s="51">
        <f t="array" ref="B6:H6">ימים_ושבועות+DATE(שנה_קלנדרית,7,1)-WEEKDAY(DATE(שנה_קלנדרית,7,1),(תחילת_השבוע="יום שני")+1)+8</f>
        <v>45480</v>
      </c>
      <c r="C6" s="51">
        <v>45481</v>
      </c>
      <c r="D6" s="51">
        <v>45482</v>
      </c>
      <c r="E6" s="51">
        <v>45483</v>
      </c>
      <c r="F6" s="51">
        <v>45484</v>
      </c>
      <c r="G6" s="51">
        <v>45485</v>
      </c>
      <c r="H6" s="51">
        <v>45486</v>
      </c>
      <c r="I6" s="16"/>
    </row>
    <row r="7" spans="1:9" s="5" customFormat="1" ht="56.1" customHeight="1">
      <c r="A7" s="18"/>
      <c r="B7" s="33" t="s">
        <v>67</v>
      </c>
      <c r="C7" s="33" t="s">
        <v>67</v>
      </c>
      <c r="D7" s="33" t="s">
        <v>67</v>
      </c>
      <c r="E7" s="33" t="s">
        <v>67</v>
      </c>
      <c r="F7" s="33" t="s">
        <v>67</v>
      </c>
      <c r="G7" s="33" t="s">
        <v>27</v>
      </c>
      <c r="H7" s="34"/>
      <c r="I7" s="20"/>
    </row>
    <row r="8" spans="1:9" s="3" customFormat="1" ht="24" customHeight="1">
      <c r="A8" s="15"/>
      <c r="B8" s="46">
        <f t="array" ref="B8:H8">ימים_ושבועות+DATE(שנה_קלנדרית,7,1)-WEEKDAY(DATE(שנה_קלנדרית,7,1),(תחילת_השבוע="יום שני")+1)+15</f>
        <v>45487</v>
      </c>
      <c r="C8" s="46">
        <v>45488</v>
      </c>
      <c r="D8" s="46">
        <v>45489</v>
      </c>
      <c r="E8" s="46">
        <v>45490</v>
      </c>
      <c r="F8" s="46">
        <v>45491</v>
      </c>
      <c r="G8" s="46">
        <v>45492</v>
      </c>
      <c r="H8" s="46">
        <v>45493</v>
      </c>
      <c r="I8" s="16"/>
    </row>
    <row r="9" spans="1:9" s="5" customFormat="1" ht="56.1" customHeight="1">
      <c r="A9" s="18"/>
      <c r="B9" s="33" t="s">
        <v>68</v>
      </c>
      <c r="C9" s="33" t="s">
        <v>68</v>
      </c>
      <c r="D9" s="33" t="s">
        <v>68</v>
      </c>
      <c r="E9" s="33" t="s">
        <v>68</v>
      </c>
      <c r="F9" s="33" t="s">
        <v>68</v>
      </c>
      <c r="G9" s="33" t="s">
        <v>27</v>
      </c>
      <c r="H9" s="33"/>
      <c r="I9" s="20"/>
    </row>
    <row r="10" spans="1:9" s="3" customFormat="1" ht="24" customHeight="1">
      <c r="A10" s="15"/>
      <c r="B10" s="51">
        <f t="array" ref="B10:H10">ימים_ושבועות+DATE(שנה_קלנדרית,7,1)-WEEKDAY(DATE(שנה_קלנדרית,7,1),(תחילת_השבוע="יום שני")+1)+22</f>
        <v>45494</v>
      </c>
      <c r="C10" s="51">
        <v>45495</v>
      </c>
      <c r="D10" s="51">
        <v>45496</v>
      </c>
      <c r="E10" s="51">
        <v>45497</v>
      </c>
      <c r="F10" s="51">
        <v>45498</v>
      </c>
      <c r="G10" s="51">
        <v>45499</v>
      </c>
      <c r="H10" s="51">
        <v>45500</v>
      </c>
      <c r="I10" s="16"/>
    </row>
    <row r="11" spans="1:9" s="5" customFormat="1" ht="56.1" customHeight="1">
      <c r="A11" s="18"/>
      <c r="B11" s="33" t="s">
        <v>68</v>
      </c>
      <c r="C11" s="33" t="s">
        <v>68</v>
      </c>
      <c r="D11" s="33" t="s">
        <v>68</v>
      </c>
      <c r="E11" s="33" t="s">
        <v>68</v>
      </c>
      <c r="F11" s="33" t="s">
        <v>68</v>
      </c>
      <c r="G11" s="33" t="s">
        <v>27</v>
      </c>
      <c r="H11" s="34"/>
      <c r="I11" s="20"/>
    </row>
    <row r="12" spans="1:9" s="3" customFormat="1" ht="24" customHeight="1">
      <c r="A12" s="15"/>
      <c r="B12" s="46">
        <f t="array" ref="B12:H12">ימים_ושבועות+DATE(שנה_קלנדרית,7,1)-WEEKDAY(DATE(שנה_קלנדרית,7,1),(תחילת_השבוע="יום שני")+1)+29</f>
        <v>45501</v>
      </c>
      <c r="C12" s="46">
        <v>45502</v>
      </c>
      <c r="D12" s="46">
        <v>45503</v>
      </c>
      <c r="E12" s="46">
        <v>45504</v>
      </c>
      <c r="F12" s="46">
        <v>45505</v>
      </c>
      <c r="G12" s="46">
        <v>45506</v>
      </c>
      <c r="H12" s="46">
        <v>45507</v>
      </c>
      <c r="I12" s="16"/>
    </row>
    <row r="13" spans="1:9" s="5" customFormat="1" ht="56.1" customHeight="1">
      <c r="A13" s="18"/>
      <c r="B13" s="33"/>
      <c r="C13" s="33"/>
      <c r="D13" s="33"/>
      <c r="E13" s="33"/>
      <c r="F13" s="33"/>
      <c r="G13" s="33"/>
      <c r="H13" s="33"/>
      <c r="I13" s="20"/>
    </row>
    <row r="14" spans="1:9" s="3" customFormat="1" ht="24" customHeight="1">
      <c r="A14" s="15"/>
      <c r="B14" s="51">
        <f t="array" ref="B14:C14">ימים_ושבועות+DATE(שנה_קלנדרית,7,1)-WEEKDAY(DATE(שנה_קלנדרית,7,1),(תחילת_השבוע="יום שני")+1)+36</f>
        <v>45508</v>
      </c>
      <c r="C14" s="51">
        <v>45509</v>
      </c>
      <c r="D14" s="86" t="s">
        <v>0</v>
      </c>
      <c r="E14" s="86"/>
      <c r="F14" s="86"/>
      <c r="G14" s="86"/>
      <c r="H14" s="87"/>
      <c r="I14" s="16"/>
    </row>
    <row r="15" spans="1:9" s="5" customFormat="1" ht="56.1" customHeight="1">
      <c r="A15" s="23"/>
      <c r="B15" s="55"/>
      <c r="C15" s="55"/>
      <c r="D15" s="88"/>
      <c r="E15" s="88"/>
      <c r="F15" s="88"/>
      <c r="G15" s="88"/>
      <c r="H15" s="89"/>
      <c r="I15" s="24"/>
    </row>
  </sheetData>
  <mergeCells count="3">
    <mergeCell ref="B2:D2"/>
    <mergeCell ref="D14:H14"/>
    <mergeCell ref="D15:H15"/>
  </mergeCells>
  <conditionalFormatting sqref="B12:H12 B14:C14">
    <cfRule type="expression" dxfId="11" priority="2">
      <formula>AND(DAY(B12)&gt;=1,DAY(B12)&lt;=15)</formula>
    </cfRule>
  </conditionalFormatting>
  <conditionalFormatting sqref="B4:G4">
    <cfRule type="expression" dxfId="10" priority="1">
      <formula>DAY(B4)&gt;8</formula>
    </cfRule>
  </conditionalFormatting>
  <dataValidations count="8">
    <dataValidation allowBlank="1" showInputMessage="1" showErrorMessage="1" prompt="יום בשבוע שנקבע באופן אוטומטי" sqref="C3:H3"/>
    <dataValidation allowBlank="1" showInputMessage="1" showErrorMessage="1" prompt="לוח שנה - חודש יולי" sqref="A1"/>
    <dataValidation allowBlank="1" showInputMessage="1" showErrorMessage="1" prompt="השנה בתא זה מתעדכנת באופן אוטומטי בהתבסס על השנה שהוזנה בגליון העבודה 'ינואר'. לוח השנה שלהלן מכיל תאריכים עבור החודש הקודם והחודש הבא עם גוון בהיר יותר של גופן." sqref="B2:D2"/>
    <dataValidation allowBlank="1" showInputMessage="1" showErrorMessage="1" prompt="שורה זו ושורות 6, 8, 10, 12 ו- 14 מכילות את הימים הקלנדריים של השבוע. אם תא זה אינו מכיל את המספר 1, זהו יום מהחודש הקודם. הזן הערות בתא D15." sqref="B4"/>
    <dataValidation allowBlank="1" showInputMessage="1" showErrorMessage="1" prompt="שורה זו ושורות 7, 9, 11, 13 ו- 15 מכילות תאים להזנת הערות יומיות הקשורות ליום הקלנדרי בתא שלעיל." sqref="B5"/>
    <dataValidation allowBlank="1" showInputMessage="1" prompt="הזן הערות חודשיות בתא זה" sqref="D15:H15"/>
    <dataValidation allowBlank="1" showInputMessage="1" prompt="הזן הערות חודשיות בתא שמתחת" sqref="D14:H14"/>
    <dataValidation allowBlank="1" showInputMessage="1" showErrorMessage="1" prompt="שורה זו מכילה את שמות ימי השבוע עבור לוח שנה זה. תא זה מכיל את היום הראשון בשבוע. כדי לשנות את יום תחילת השבוע, בחר יום חדש בשבוע בתא L5, בגליון העבודה 'ינואר'." sqref="B3"/>
  </dataValidations>
  <printOptions horizontalCentered="1"/>
  <pageMargins left="0.25" right="0.25" top="0.5" bottom="0.5" header="0.3" footer="0.3"/>
  <pageSetup paperSize="9" scale="85" orientation="landscape" r:id="rId1"/>
  <headerFooter differentFirst="1"/>
  <drawing r:id="rId2"/>
</worksheet>
</file>

<file path=xl/worksheets/sheet12.xml><?xml version="1.0" encoding="utf-8"?>
<worksheet xmlns="http://schemas.openxmlformats.org/spreadsheetml/2006/main" xmlns:r="http://schemas.openxmlformats.org/officeDocument/2006/relationships">
  <sheetPr codeName="Sheet8">
    <tabColor theme="7" tint="0.59999389629810485"/>
    <pageSetUpPr fitToPage="1"/>
  </sheetPr>
  <dimension ref="A1:I15"/>
  <sheetViews>
    <sheetView showGridLines="0" rightToLeft="1" workbookViewId="0">
      <selection activeCell="B7" sqref="B7"/>
    </sheetView>
  </sheetViews>
  <sheetFormatPr defaultColWidth="8.75" defaultRowHeight="16.5"/>
  <cols>
    <col min="1" max="1" width="1.625" style="1" customWidth="1"/>
    <col min="2" max="8" width="16.625" style="1" customWidth="1"/>
    <col min="9" max="9" width="1.625" style="2" customWidth="1"/>
    <col min="10" max="10" width="8.625" style="2" customWidth="1"/>
    <col min="11" max="16384" width="8.75" style="2"/>
  </cols>
  <sheetData>
    <row r="1" spans="1:9" ht="9" customHeight="1">
      <c r="A1" s="6"/>
      <c r="B1" s="6"/>
      <c r="C1" s="6"/>
      <c r="D1" s="6"/>
      <c r="E1" s="6"/>
      <c r="F1" s="6"/>
      <c r="G1" s="6"/>
      <c r="H1" s="6"/>
      <c r="I1" s="7" t="s">
        <v>1</v>
      </c>
    </row>
    <row r="2" spans="1:9" ht="96" customHeight="1">
      <c r="A2" s="6"/>
      <c r="B2" s="85" t="str">
        <f>"אוגוסט "&amp;שנה_קלנדרית</f>
        <v>אוגוסט 2024</v>
      </c>
      <c r="C2" s="85"/>
      <c r="D2" s="85"/>
      <c r="E2" s="8"/>
      <c r="F2" s="8"/>
      <c r="G2" s="8"/>
      <c r="H2" s="9"/>
      <c r="I2" s="7"/>
    </row>
    <row r="3" spans="1:9" s="4" customFormat="1" ht="24" customHeight="1">
      <c r="A3" s="10"/>
      <c r="B3" s="30" t="str">
        <f>תחילת_השבוע</f>
        <v>יום ראשון</v>
      </c>
      <c r="C3" s="31" t="str">
        <f t="shared" ref="C3:H3" si="0">TEXT(C4,"aaaa")</f>
        <v>יום שני</v>
      </c>
      <c r="D3" s="31" t="str">
        <f t="shared" si="0"/>
        <v>יום שלישי</v>
      </c>
      <c r="E3" s="31" t="str">
        <f t="shared" si="0"/>
        <v>יום רביעי</v>
      </c>
      <c r="F3" s="31" t="str">
        <f t="shared" si="0"/>
        <v>יום חמישי</v>
      </c>
      <c r="G3" s="31" t="str">
        <f t="shared" si="0"/>
        <v>יום שישי</v>
      </c>
      <c r="H3" s="32" t="str">
        <f t="shared" si="0"/>
        <v>שבת</v>
      </c>
      <c r="I3" s="14"/>
    </row>
    <row r="4" spans="1:9" s="3" customFormat="1" ht="24" customHeight="1">
      <c r="A4" s="15"/>
      <c r="B4" s="45">
        <f t="array" ref="B4:H4">ימים_ושבועות+DATE(שנה_קלנדרית,8,1)-WEEKDAY(DATE(שנה_קלנדרית,8,1),(תחילת_השבוע="יום שני")+1)+1</f>
        <v>45501</v>
      </c>
      <c r="C4" s="45">
        <v>45502</v>
      </c>
      <c r="D4" s="45">
        <v>45503</v>
      </c>
      <c r="E4" s="45">
        <v>45504</v>
      </c>
      <c r="F4" s="45">
        <v>45505</v>
      </c>
      <c r="G4" s="45">
        <v>45506</v>
      </c>
      <c r="H4" s="45">
        <v>45507</v>
      </c>
      <c r="I4" s="16"/>
    </row>
    <row r="5" spans="1:9" s="5" customFormat="1" ht="56.1" customHeight="1">
      <c r="A5" s="18"/>
      <c r="B5" s="33" t="s">
        <v>72</v>
      </c>
      <c r="C5" s="33" t="s">
        <v>72</v>
      </c>
      <c r="D5" s="33" t="s">
        <v>72</v>
      </c>
      <c r="E5" s="33" t="s">
        <v>72</v>
      </c>
      <c r="F5" s="33" t="s">
        <v>72</v>
      </c>
      <c r="G5" s="33"/>
      <c r="H5" s="33"/>
      <c r="I5" s="20"/>
    </row>
    <row r="6" spans="1:9" s="3" customFormat="1" ht="24" customHeight="1">
      <c r="A6" s="15"/>
      <c r="B6" s="51">
        <f t="array" ref="B6:H6">ימים_ושבועות+DATE(שנה_קלנדרית,8,1)-WEEKDAY(DATE(שנה_קלנדרית,8,1),(תחילת_השבוע="יום שני")+1)+8</f>
        <v>45508</v>
      </c>
      <c r="C6" s="51">
        <v>45509</v>
      </c>
      <c r="D6" s="51">
        <v>45510</v>
      </c>
      <c r="E6" s="51">
        <v>45511</v>
      </c>
      <c r="F6" s="51">
        <v>45512</v>
      </c>
      <c r="G6" s="51">
        <v>45513</v>
      </c>
      <c r="H6" s="51">
        <v>45514</v>
      </c>
      <c r="I6" s="16"/>
    </row>
    <row r="7" spans="1:9" s="5" customFormat="1" ht="56.1" customHeight="1">
      <c r="A7" s="18"/>
      <c r="B7" s="34" t="s">
        <v>73</v>
      </c>
      <c r="C7" s="34" t="s">
        <v>73</v>
      </c>
      <c r="D7" s="34" t="s">
        <v>73</v>
      </c>
      <c r="E7" s="34" t="s">
        <v>73</v>
      </c>
      <c r="F7" s="34" t="s">
        <v>71</v>
      </c>
      <c r="G7" s="34"/>
      <c r="H7" s="34"/>
      <c r="I7" s="20"/>
    </row>
    <row r="8" spans="1:9" s="3" customFormat="1" ht="24" customHeight="1">
      <c r="A8" s="15"/>
      <c r="B8" s="46">
        <f t="array" ref="B8:H8">ימים_ושבועות+DATE(שנה_קלנדרית,8,1)-WEEKDAY(DATE(שנה_קלנדרית,8,1),(תחילת_השבוע="יום שני")+1)+15</f>
        <v>45515</v>
      </c>
      <c r="C8" s="46">
        <v>45516</v>
      </c>
      <c r="D8" s="46">
        <v>45517</v>
      </c>
      <c r="E8" s="46">
        <v>45518</v>
      </c>
      <c r="F8" s="46">
        <v>45519</v>
      </c>
      <c r="G8" s="46">
        <v>45520</v>
      </c>
      <c r="H8" s="46">
        <v>45521</v>
      </c>
      <c r="I8" s="16"/>
    </row>
    <row r="9" spans="1:9" s="5" customFormat="1" ht="56.1" customHeight="1">
      <c r="A9" s="18"/>
      <c r="B9" s="33"/>
      <c r="C9" s="33"/>
      <c r="D9" s="33"/>
      <c r="E9" s="33"/>
      <c r="F9" s="33"/>
      <c r="G9" s="33"/>
      <c r="H9" s="33"/>
      <c r="I9" s="20"/>
    </row>
    <row r="10" spans="1:9" s="3" customFormat="1" ht="24" customHeight="1">
      <c r="A10" s="15"/>
      <c r="B10" s="51">
        <f t="array" ref="B10:H10">ימים_ושבועות+DATE(שנה_קלנדרית,8,1)-WEEKDAY(DATE(שנה_קלנדרית,8,1),(תחילת_השבוע="יום שני")+1)+22</f>
        <v>45522</v>
      </c>
      <c r="C10" s="51">
        <v>45523</v>
      </c>
      <c r="D10" s="51">
        <v>45524</v>
      </c>
      <c r="E10" s="51">
        <v>45525</v>
      </c>
      <c r="F10" s="51">
        <v>45526</v>
      </c>
      <c r="G10" s="51">
        <v>45527</v>
      </c>
      <c r="H10" s="51">
        <v>45528</v>
      </c>
      <c r="I10" s="16"/>
    </row>
    <row r="11" spans="1:9" s="5" customFormat="1" ht="56.1" customHeight="1">
      <c r="A11" s="18"/>
      <c r="B11" s="34"/>
      <c r="C11" s="34"/>
      <c r="D11" s="34"/>
      <c r="E11" s="34"/>
      <c r="F11" s="34"/>
      <c r="G11" s="34"/>
      <c r="H11" s="34"/>
      <c r="I11" s="20"/>
    </row>
    <row r="12" spans="1:9" s="3" customFormat="1" ht="24" customHeight="1">
      <c r="A12" s="15"/>
      <c r="B12" s="46">
        <f t="array" ref="B12:H12">ימים_ושבועות+DATE(שנה_קלנדרית,8,1)-WEEKDAY(DATE(שנה_קלנדרית,8,1),(תחילת_השבוע="יום שני")+1)+29</f>
        <v>45529</v>
      </c>
      <c r="C12" s="46">
        <v>45530</v>
      </c>
      <c r="D12" s="46">
        <v>45531</v>
      </c>
      <c r="E12" s="46">
        <v>45532</v>
      </c>
      <c r="F12" s="46">
        <v>45533</v>
      </c>
      <c r="G12" s="46">
        <v>45534</v>
      </c>
      <c r="H12" s="46">
        <v>45535</v>
      </c>
      <c r="I12" s="16"/>
    </row>
    <row r="13" spans="1:9" s="5" customFormat="1" ht="56.1" customHeight="1">
      <c r="A13" s="18"/>
      <c r="B13" s="33"/>
      <c r="C13" s="33"/>
      <c r="D13" s="33"/>
      <c r="E13" s="33"/>
      <c r="F13" s="33"/>
      <c r="G13" s="33"/>
      <c r="H13" s="33"/>
      <c r="I13" s="20"/>
    </row>
    <row r="14" spans="1:9" s="3" customFormat="1" ht="24" customHeight="1">
      <c r="A14" s="15"/>
      <c r="B14" s="51">
        <f t="array" ref="B14:C14">ימים_ושבועות+DATE(שנה_קלנדרית,8,1)-WEEKDAY(DATE(שנה_קלנדרית,8,1),(תחילת_השבוע="יום שני")+1)+36</f>
        <v>45536</v>
      </c>
      <c r="C14" s="51">
        <v>45537</v>
      </c>
      <c r="D14" s="86" t="s">
        <v>0</v>
      </c>
      <c r="E14" s="86"/>
      <c r="F14" s="86"/>
      <c r="G14" s="86"/>
      <c r="H14" s="87"/>
      <c r="I14" s="16"/>
    </row>
    <row r="15" spans="1:9" s="5" customFormat="1" ht="56.1" customHeight="1">
      <c r="A15" s="23"/>
      <c r="B15" s="55"/>
      <c r="C15" s="55"/>
      <c r="D15" s="88"/>
      <c r="E15" s="88"/>
      <c r="F15" s="88"/>
      <c r="G15" s="88"/>
      <c r="H15" s="89"/>
      <c r="I15" s="24"/>
    </row>
  </sheetData>
  <mergeCells count="3">
    <mergeCell ref="B2:D2"/>
    <mergeCell ref="D14:H14"/>
    <mergeCell ref="D15:H15"/>
  </mergeCells>
  <conditionalFormatting sqref="B12:H12 B14:C14">
    <cfRule type="expression" dxfId="9" priority="2">
      <formula>AND(DAY(B12)&gt;=1,DAY(B12)&lt;=15)</formula>
    </cfRule>
  </conditionalFormatting>
  <conditionalFormatting sqref="B4:G4">
    <cfRule type="expression" dxfId="8" priority="1">
      <formula>DAY(B4)&gt;8</formula>
    </cfRule>
  </conditionalFormatting>
  <dataValidations count="8">
    <dataValidation allowBlank="1" showInputMessage="1" showErrorMessage="1" prompt="יום בשבוע שנקבע באופן אוטומטי" sqref="C3:H3"/>
    <dataValidation allowBlank="1" showInputMessage="1" showErrorMessage="1" prompt="השנה בתא זה מתעדכנת באופן אוטומטי בהתבסס על השנה שהוזנה בגליון העבודה 'ינואר'. לוח השנה שלהלן מכיל תאריכים עבור החודש הקודם והחודש הבא עם גוון בהיר יותר של גופן." sqref="B2:D2"/>
    <dataValidation allowBlank="1" showInputMessage="1" showErrorMessage="1" prompt="לוח שנה - חודש אוגוסט" sqref="A1"/>
    <dataValidation allowBlank="1" showInputMessage="1" showErrorMessage="1" prompt="שורה זו מכילה את שמות ימי השבוע עבור לוח שנה זה. תא זה מכיל את היום הראשון בשבוע. כדי לשנות את יום תחילת השבוע, בחר יום חדש בשבוע בתא L5, בגליון העבודה 'ינואר'." sqref="B3"/>
    <dataValidation allowBlank="1" showInputMessage="1" prompt="הזן הערות חודשיות בתא שמתחת" sqref="D14:H14"/>
    <dataValidation allowBlank="1" showInputMessage="1" prompt="הזן הערות חודשיות בתא זה" sqref="D15:H15"/>
    <dataValidation allowBlank="1" showInputMessage="1" showErrorMessage="1" prompt="שורה זו ושורות 7, 9, 11, 13 ו- 15 מכילות תאים להזנת הערות יומיות הקשורות ליום הקלנדרי בתא שלעיל." sqref="B5:F5"/>
    <dataValidation allowBlank="1" showInputMessage="1" showErrorMessage="1" prompt="שורה זו ושורות 6, 8, 10, 12 ו- 14 מכילות את הימים הקלנדריים של השבוע. אם תא זה אינו מכיל את המספר 1, זהו יום מהחודש הקודם. הזן הערות בתא D15." sqref="B4"/>
  </dataValidations>
  <printOptions horizontalCentered="1"/>
  <pageMargins left="0.25" right="0.25" top="0.5" bottom="0.5" header="0.3" footer="0.3"/>
  <pageSetup paperSize="9" scale="85" orientation="landscape" r:id="rId1"/>
  <headerFooter differentFirst="1"/>
  <drawing r:id="rId2"/>
</worksheet>
</file>

<file path=xl/worksheets/sheet13.xml><?xml version="1.0" encoding="utf-8"?>
<worksheet xmlns="http://schemas.openxmlformats.org/spreadsheetml/2006/main" xmlns:r="http://schemas.openxmlformats.org/officeDocument/2006/relationships">
  <sheetPr codeName="Sheet9">
    <tabColor theme="5" tint="0.59999389629810485"/>
    <pageSetUpPr fitToPage="1"/>
  </sheetPr>
  <dimension ref="A1:I15"/>
  <sheetViews>
    <sheetView showGridLines="0" rightToLeft="1" topLeftCell="A7" workbookViewId="0">
      <selection activeCell="T9" sqref="T9"/>
    </sheetView>
  </sheetViews>
  <sheetFormatPr defaultColWidth="8.75" defaultRowHeight="16.5"/>
  <cols>
    <col min="1" max="1" width="1.625" style="1" customWidth="1"/>
    <col min="2" max="8" width="16.625" style="1" customWidth="1"/>
    <col min="9" max="9" width="1.625" style="2" customWidth="1"/>
    <col min="10" max="10" width="8.625" style="2" customWidth="1"/>
    <col min="11" max="16384" width="8.75" style="2"/>
  </cols>
  <sheetData>
    <row r="1" spans="1:9" ht="9" customHeight="1">
      <c r="A1" s="6"/>
      <c r="B1" s="6"/>
      <c r="C1" s="6"/>
      <c r="D1" s="6"/>
      <c r="E1" s="6"/>
      <c r="F1" s="6"/>
      <c r="G1" s="6"/>
      <c r="H1" s="6"/>
      <c r="I1" s="7" t="s">
        <v>1</v>
      </c>
    </row>
    <row r="2" spans="1:9" ht="96" customHeight="1">
      <c r="A2" s="6"/>
      <c r="B2" s="69" t="str">
        <f>"ספטמבר "&amp;שנה_קלנדרית</f>
        <v>ספטמבר 2024</v>
      </c>
      <c r="C2" s="69"/>
      <c r="D2" s="69"/>
      <c r="E2" s="8"/>
      <c r="F2" s="8"/>
      <c r="G2" s="8"/>
      <c r="H2" s="9"/>
      <c r="I2" s="7"/>
    </row>
    <row r="3" spans="1:9" s="4" customFormat="1" ht="24" customHeight="1">
      <c r="A3" s="10"/>
      <c r="B3" s="35" t="str">
        <f>תחילת_השבוע</f>
        <v>יום ראשון</v>
      </c>
      <c r="C3" s="36" t="str">
        <f t="shared" ref="C3:H3" si="0">TEXT(C4,"aaaa")</f>
        <v>יום שני</v>
      </c>
      <c r="D3" s="36" t="str">
        <f t="shared" si="0"/>
        <v>יום שלישי</v>
      </c>
      <c r="E3" s="36" t="str">
        <f t="shared" si="0"/>
        <v>יום רביעי</v>
      </c>
      <c r="F3" s="36" t="str">
        <f t="shared" si="0"/>
        <v>יום חמישי</v>
      </c>
      <c r="G3" s="36" t="str">
        <f t="shared" si="0"/>
        <v>יום שישי</v>
      </c>
      <c r="H3" s="37" t="str">
        <f t="shared" si="0"/>
        <v>שבת</v>
      </c>
      <c r="I3" s="14"/>
    </row>
    <row r="4" spans="1:9" s="3" customFormat="1" ht="24" customHeight="1">
      <c r="A4" s="15"/>
      <c r="B4" s="43">
        <f t="array" ref="B4:H4">ימים_ושבועות+DATE(שנה_קלנדרית,9,1)-WEEKDAY(DATE(שנה_קלנדרית,9,1),(תחילת_השבוע="יום שני")+1)+1</f>
        <v>45536</v>
      </c>
      <c r="C4" s="43">
        <v>45537</v>
      </c>
      <c r="D4" s="43">
        <v>45538</v>
      </c>
      <c r="E4" s="43">
        <v>45539</v>
      </c>
      <c r="F4" s="43">
        <v>45540</v>
      </c>
      <c r="G4" s="43">
        <v>45541</v>
      </c>
      <c r="H4" s="43">
        <v>45542</v>
      </c>
      <c r="I4" s="16"/>
    </row>
    <row r="5" spans="1:9" s="5" customFormat="1" ht="56.1" customHeight="1">
      <c r="A5" s="18"/>
      <c r="B5" s="38"/>
      <c r="C5" s="38"/>
      <c r="D5" s="38"/>
      <c r="E5" s="38"/>
      <c r="F5" s="38"/>
      <c r="G5" s="38" t="s">
        <v>8</v>
      </c>
      <c r="H5" s="38"/>
      <c r="I5" s="20"/>
    </row>
    <row r="6" spans="1:9" s="3" customFormat="1" ht="24" customHeight="1">
      <c r="A6" s="15"/>
      <c r="B6" s="50">
        <f t="array" ref="B6:H6">ימים_ושבועות+DATE(שנה_קלנדרית,9,1)-WEEKDAY(DATE(שנה_קלנדרית,9,1),(תחילת_השבוע="יום שני")+1)+8</f>
        <v>45543</v>
      </c>
      <c r="C6" s="50">
        <v>45544</v>
      </c>
      <c r="D6" s="50">
        <v>45545</v>
      </c>
      <c r="E6" s="50">
        <v>45546</v>
      </c>
      <c r="F6" s="50">
        <v>45547</v>
      </c>
      <c r="G6" s="50">
        <v>45548</v>
      </c>
      <c r="H6" s="50">
        <v>45549</v>
      </c>
      <c r="I6" s="16"/>
    </row>
    <row r="7" spans="1:9" s="5" customFormat="1" ht="56.1" customHeight="1">
      <c r="A7" s="18"/>
      <c r="B7" s="39" t="s">
        <v>9</v>
      </c>
      <c r="C7" s="39" t="s">
        <v>9</v>
      </c>
      <c r="D7" s="39" t="s">
        <v>9</v>
      </c>
      <c r="E7" s="39" t="s">
        <v>10</v>
      </c>
      <c r="F7" s="39" t="s">
        <v>10</v>
      </c>
      <c r="G7" s="39" t="s">
        <v>11</v>
      </c>
      <c r="H7" s="39"/>
      <c r="I7" s="20"/>
    </row>
    <row r="8" spans="1:9" s="3" customFormat="1" ht="24" customHeight="1">
      <c r="A8" s="15"/>
      <c r="B8" s="44">
        <f t="array" ref="B8:H8">ימים_ושבועות+DATE(שנה_קלנדרית,9,1)-WEEKDAY(DATE(שנה_קלנדרית,9,1),(תחילת_השבוע="יום שני")+1)+15</f>
        <v>45550</v>
      </c>
      <c r="C8" s="44">
        <v>45551</v>
      </c>
      <c r="D8" s="44">
        <v>45552</v>
      </c>
      <c r="E8" s="44">
        <v>45553</v>
      </c>
      <c r="F8" s="44">
        <v>45554</v>
      </c>
      <c r="G8" s="44">
        <v>45555</v>
      </c>
      <c r="H8" s="44">
        <v>45556</v>
      </c>
      <c r="I8" s="16"/>
    </row>
    <row r="9" spans="1:9" s="5" customFormat="1" ht="56.1" customHeight="1">
      <c r="A9" s="18"/>
      <c r="B9" s="39" t="s">
        <v>10</v>
      </c>
      <c r="C9" s="39" t="s">
        <v>10</v>
      </c>
      <c r="D9" s="39" t="s">
        <v>10</v>
      </c>
      <c r="E9" s="39" t="s">
        <v>10</v>
      </c>
      <c r="F9" s="39" t="s">
        <v>10</v>
      </c>
      <c r="G9" s="38" t="s">
        <v>7</v>
      </c>
      <c r="H9" s="38" t="s">
        <v>6</v>
      </c>
      <c r="I9" s="20"/>
    </row>
    <row r="10" spans="1:9" s="3" customFormat="1" ht="24" customHeight="1">
      <c r="A10" s="15"/>
      <c r="B10" s="50">
        <f t="array" ref="B10:H10">ימים_ושבועות+DATE(שנה_קלנדרית,9,1)-WEEKDAY(DATE(שנה_קלנדרית,9,1),(תחילת_השבוע="יום שני")+1)+22</f>
        <v>45557</v>
      </c>
      <c r="C10" s="50">
        <v>45558</v>
      </c>
      <c r="D10" s="50">
        <v>45559</v>
      </c>
      <c r="E10" s="50">
        <v>45560</v>
      </c>
      <c r="F10" s="50">
        <v>45561</v>
      </c>
      <c r="G10" s="50">
        <v>45562</v>
      </c>
      <c r="H10" s="50">
        <v>45563</v>
      </c>
      <c r="I10" s="16"/>
    </row>
    <row r="11" spans="1:9" s="5" customFormat="1" ht="56.1" customHeight="1">
      <c r="A11" s="18"/>
      <c r="B11" s="39" t="s">
        <v>7</v>
      </c>
      <c r="C11" s="39" t="s">
        <v>18</v>
      </c>
      <c r="D11" s="39" t="s">
        <v>18</v>
      </c>
      <c r="E11" s="39" t="s">
        <v>14</v>
      </c>
      <c r="F11" s="39" t="s">
        <v>14</v>
      </c>
      <c r="G11" s="39" t="s">
        <v>11</v>
      </c>
      <c r="H11" s="39"/>
      <c r="I11" s="20"/>
    </row>
    <row r="12" spans="1:9" s="3" customFormat="1" ht="24" customHeight="1">
      <c r="A12" s="15"/>
      <c r="B12" s="44">
        <f t="array" ref="B12:H12">ימים_ושבועות+DATE(שנה_קלנדרית,9,1)-WEEKDAY(DATE(שנה_קלנדרית,9,1),(תחילת_השבוע="יום שני")+1)+29</f>
        <v>45564</v>
      </c>
      <c r="C12" s="44">
        <v>45565</v>
      </c>
      <c r="D12" s="44">
        <v>45566</v>
      </c>
      <c r="E12" s="44">
        <v>45567</v>
      </c>
      <c r="F12" s="44">
        <v>45568</v>
      </c>
      <c r="G12" s="44">
        <v>45569</v>
      </c>
      <c r="H12" s="44">
        <v>45570</v>
      </c>
      <c r="I12" s="16"/>
    </row>
    <row r="13" spans="1:9" s="5" customFormat="1" ht="56.1" customHeight="1">
      <c r="A13" s="18"/>
      <c r="B13" s="38" t="s">
        <v>13</v>
      </c>
      <c r="C13" s="38" t="s">
        <v>12</v>
      </c>
      <c r="D13" s="38" t="s">
        <v>15</v>
      </c>
      <c r="E13" s="38" t="s">
        <v>16</v>
      </c>
      <c r="F13" s="38" t="s">
        <v>16</v>
      </c>
      <c r="G13" s="38" t="s">
        <v>17</v>
      </c>
      <c r="H13" s="38"/>
      <c r="I13" s="20"/>
    </row>
    <row r="14" spans="1:9" s="3" customFormat="1" ht="24" customHeight="1">
      <c r="A14" s="15"/>
      <c r="B14" s="50">
        <f t="array" ref="B14:C14">ימים_ושבועות+DATE(שנה_קלנדרית,9,1)-WEEKDAY(DATE(שנה_קלנדרית,9,1),(תחילת_השבוע="יום שני")+1)+36</f>
        <v>45571</v>
      </c>
      <c r="C14" s="50">
        <v>45572</v>
      </c>
      <c r="D14" s="70" t="s">
        <v>0</v>
      </c>
      <c r="E14" s="70"/>
      <c r="F14" s="70"/>
      <c r="G14" s="70"/>
      <c r="H14" s="71"/>
      <c r="I14" s="16"/>
    </row>
    <row r="15" spans="1:9" s="5" customFormat="1" ht="56.1" customHeight="1">
      <c r="A15" s="23"/>
      <c r="B15" s="54"/>
      <c r="C15" s="54"/>
      <c r="D15" s="72"/>
      <c r="E15" s="72"/>
      <c r="F15" s="72"/>
      <c r="G15" s="72"/>
      <c r="H15" s="73"/>
      <c r="I15" s="24"/>
    </row>
  </sheetData>
  <mergeCells count="3">
    <mergeCell ref="B2:D2"/>
    <mergeCell ref="D14:H14"/>
    <mergeCell ref="D15:H15"/>
  </mergeCells>
  <conditionalFormatting sqref="B12:H12 B14:C14">
    <cfRule type="expression" dxfId="7" priority="2">
      <formula>AND(DAY(B12)&gt;=1,DAY(B12)&lt;=15)</formula>
    </cfRule>
  </conditionalFormatting>
  <conditionalFormatting sqref="B4:G4">
    <cfRule type="expression" dxfId="6" priority="1">
      <formula>DAY(B4)&gt;8</formula>
    </cfRule>
  </conditionalFormatting>
  <dataValidations count="8">
    <dataValidation allowBlank="1" showInputMessage="1" showErrorMessage="1" prompt="יום בשבוע שנקבע באופן אוטומטי" sqref="C3:H3"/>
    <dataValidation allowBlank="1" showInputMessage="1" showErrorMessage="1" prompt="השנה בתא זה מתעדכנת באופן אוטומטי בהתבסס על השנה שהוזנה בגליון העבודה 'ינואר'. לוח השנה שלהלן מכיל תאריכים עבור החודש הקודם והחודש הבא עם גוון בהיר יותר של גופן." sqref="B2:D2"/>
    <dataValidation allowBlank="1" showInputMessage="1" showErrorMessage="1" prompt="לוח שנה - חודש ספטמבר" sqref="A1"/>
    <dataValidation allowBlank="1" showInputMessage="1" showErrorMessage="1" prompt="שורה זו ושורות 6, 8, 10, 12 ו- 14 מכילות את הימים הקלנדריים של השבוע. אם תא זה אינו מכיל את המספר 1, זהו יום מהחודש הקודם. הזן הערות בתא D15." sqref="B4"/>
    <dataValidation allowBlank="1" showInputMessage="1" showErrorMessage="1" prompt="שורה זו ושורות 7, 9, 11, 13 ו- 15 מכילות תאים להזנת הערות יומיות הקשורות ליום הקלנדרי בתא שלעיל." sqref="B5"/>
    <dataValidation allowBlank="1" showInputMessage="1" prompt="הזן הערות חודשיות בתא זה" sqref="D15:H15"/>
    <dataValidation allowBlank="1" showInputMessage="1" prompt="הזן הערות חודשיות בתא שמתחת" sqref="D14:H14"/>
    <dataValidation allowBlank="1" showInputMessage="1" showErrorMessage="1" prompt="שורה זו מכילה את שמות ימי השבוע עבור לוח שנה זה. תא זה מכיל את היום הראשון בשבוע. כדי לשנות את יום תחילת השבוע, בחר יום חדש בשבוע בתא L5, בגליון העבודה 'ינואר'." sqref="B3"/>
  </dataValidations>
  <printOptions horizontalCentered="1"/>
  <pageMargins left="0.25" right="0.25" top="0.5" bottom="0.5" header="0.3" footer="0.3"/>
  <pageSetup paperSize="9" scale="85" orientation="landscape" r:id="rId1"/>
  <headerFooter differentFirst="1"/>
  <drawing r:id="rId2"/>
</worksheet>
</file>

<file path=xl/worksheets/sheet14.xml><?xml version="1.0" encoding="utf-8"?>
<worksheet xmlns="http://schemas.openxmlformats.org/spreadsheetml/2006/main" xmlns:r="http://schemas.openxmlformats.org/officeDocument/2006/relationships">
  <sheetPr codeName="Sheet10">
    <tabColor theme="5" tint="0.59999389629810485"/>
    <pageSetUpPr fitToPage="1"/>
  </sheetPr>
  <dimension ref="A1:I15"/>
  <sheetViews>
    <sheetView showGridLines="0" rightToLeft="1" topLeftCell="A4" workbookViewId="0">
      <selection activeCell="B15" sqref="B15"/>
    </sheetView>
  </sheetViews>
  <sheetFormatPr defaultColWidth="8.75" defaultRowHeight="16.5"/>
  <cols>
    <col min="1" max="1" width="1.625" style="1" customWidth="1"/>
    <col min="2" max="8" width="16.625" style="1" customWidth="1"/>
    <col min="9" max="9" width="1.625" style="2" customWidth="1"/>
    <col min="10" max="10" width="8.625" style="2" customWidth="1"/>
    <col min="11" max="16384" width="8.75" style="2"/>
  </cols>
  <sheetData>
    <row r="1" spans="1:9" ht="9" customHeight="1">
      <c r="A1" s="6"/>
      <c r="B1" s="6"/>
      <c r="C1" s="6"/>
      <c r="D1" s="6"/>
      <c r="E1" s="6"/>
      <c r="F1" s="6"/>
      <c r="G1" s="6"/>
      <c r="H1" s="6"/>
      <c r="I1" s="7" t="s">
        <v>1</v>
      </c>
    </row>
    <row r="2" spans="1:9" ht="96" customHeight="1">
      <c r="A2" s="6"/>
      <c r="B2" s="69" t="str">
        <f>"אוקטובר "&amp;שנה_קלנדרית</f>
        <v>אוקטובר 2024</v>
      </c>
      <c r="C2" s="69"/>
      <c r="D2" s="69"/>
      <c r="E2" s="8"/>
      <c r="F2" s="8"/>
      <c r="G2" s="8"/>
      <c r="H2" s="9"/>
      <c r="I2" s="7"/>
    </row>
    <row r="3" spans="1:9" s="4" customFormat="1" ht="24" customHeight="1">
      <c r="A3" s="10"/>
      <c r="B3" s="35" t="str">
        <f>תחילת_השבוע</f>
        <v>יום ראשון</v>
      </c>
      <c r="C3" s="36" t="str">
        <f t="shared" ref="C3:H3" si="0">TEXT(C4,"aaaa")</f>
        <v>יום שני</v>
      </c>
      <c r="D3" s="36" t="str">
        <f t="shared" si="0"/>
        <v>יום שלישי</v>
      </c>
      <c r="E3" s="36" t="str">
        <f t="shared" si="0"/>
        <v>יום רביעי</v>
      </c>
      <c r="F3" s="36" t="str">
        <f t="shared" si="0"/>
        <v>יום חמישי</v>
      </c>
      <c r="G3" s="36" t="str">
        <f t="shared" si="0"/>
        <v>יום שישי</v>
      </c>
      <c r="H3" s="37" t="str">
        <f t="shared" si="0"/>
        <v>שבת</v>
      </c>
      <c r="I3" s="14"/>
    </row>
    <row r="4" spans="1:9" s="3" customFormat="1" ht="24" customHeight="1">
      <c r="A4" s="15"/>
      <c r="B4" s="43">
        <f t="array" ref="B4:H4">ימים_ושבועות+DATE(שנה_קלנדרית,10,1)-WEEKDAY(DATE(שנה_קלנדרית,10,1),(תחילת_השבוע="יום שני")+1)+1</f>
        <v>45564</v>
      </c>
      <c r="C4" s="43">
        <v>45565</v>
      </c>
      <c r="D4" s="43">
        <v>45566</v>
      </c>
      <c r="E4" s="43">
        <v>45567</v>
      </c>
      <c r="F4" s="43">
        <v>45568</v>
      </c>
      <c r="G4" s="43">
        <v>45569</v>
      </c>
      <c r="H4" s="43">
        <v>45570</v>
      </c>
      <c r="I4" s="16"/>
    </row>
    <row r="5" spans="1:9" s="5" customFormat="1" ht="56.1" customHeight="1">
      <c r="A5" s="18"/>
      <c r="B5" s="38" t="s">
        <v>19</v>
      </c>
      <c r="C5" s="38" t="s">
        <v>19</v>
      </c>
      <c r="D5" s="38" t="s">
        <v>19</v>
      </c>
      <c r="E5" s="38" t="s">
        <v>19</v>
      </c>
      <c r="F5" s="38" t="s">
        <v>19</v>
      </c>
      <c r="G5" s="38" t="s">
        <v>19</v>
      </c>
      <c r="H5" s="38"/>
      <c r="I5" s="20"/>
    </row>
    <row r="6" spans="1:9" s="3" customFormat="1" ht="24" customHeight="1">
      <c r="A6" s="15"/>
      <c r="B6" s="50">
        <f t="array" ref="B6:H6">ימים_ושבועות+DATE(שנה_קלנדרית,10,1)-WEEKDAY(DATE(שנה_קלנדרית,10,1),(תחילת_השבוע="יום שני")+1)+8</f>
        <v>45571</v>
      </c>
      <c r="C6" s="50">
        <v>45572</v>
      </c>
      <c r="D6" s="50">
        <v>45573</v>
      </c>
      <c r="E6" s="50">
        <v>45574</v>
      </c>
      <c r="F6" s="50">
        <v>45575</v>
      </c>
      <c r="G6" s="50">
        <v>45576</v>
      </c>
      <c r="H6" s="50">
        <v>45577</v>
      </c>
      <c r="I6" s="16"/>
    </row>
    <row r="7" spans="1:9" s="5" customFormat="1" ht="56.1" customHeight="1">
      <c r="A7" s="18"/>
      <c r="B7" s="39" t="s">
        <v>20</v>
      </c>
      <c r="C7" s="39" t="s">
        <v>20</v>
      </c>
      <c r="D7" s="39" t="s">
        <v>20</v>
      </c>
      <c r="E7" s="39" t="s">
        <v>20</v>
      </c>
      <c r="F7" s="39" t="s">
        <v>20</v>
      </c>
      <c r="G7" s="39" t="s">
        <v>11</v>
      </c>
      <c r="H7" s="39"/>
      <c r="I7" s="20"/>
    </row>
    <row r="8" spans="1:9" s="3" customFormat="1" ht="24" customHeight="1">
      <c r="A8" s="15"/>
      <c r="B8" s="44">
        <f t="array" ref="B8:H8">ימים_ושבועות+DATE(שנה_קלנדרית,10,1)-WEEKDAY(DATE(שנה_קלנדרית,10,1),(תחילת_השבוע="יום שני")+1)+15</f>
        <v>45578</v>
      </c>
      <c r="C8" s="44">
        <v>45579</v>
      </c>
      <c r="D8" s="44">
        <v>45580</v>
      </c>
      <c r="E8" s="44">
        <v>45581</v>
      </c>
      <c r="F8" s="44">
        <v>45582</v>
      </c>
      <c r="G8" s="44">
        <v>45583</v>
      </c>
      <c r="H8" s="44">
        <v>45584</v>
      </c>
      <c r="I8" s="16"/>
    </row>
    <row r="9" spans="1:9" s="5" customFormat="1" ht="56.1" customHeight="1">
      <c r="A9" s="18"/>
      <c r="B9" s="38" t="s">
        <v>21</v>
      </c>
      <c r="C9" s="38" t="s">
        <v>21</v>
      </c>
      <c r="D9" s="38" t="s">
        <v>21</v>
      </c>
      <c r="E9" s="38" t="s">
        <v>21</v>
      </c>
      <c r="F9" s="38" t="s">
        <v>21</v>
      </c>
      <c r="G9" s="38" t="s">
        <v>22</v>
      </c>
      <c r="H9" s="38"/>
      <c r="I9" s="20"/>
    </row>
    <row r="10" spans="1:9" s="3" customFormat="1" ht="24" customHeight="1">
      <c r="A10" s="15"/>
      <c r="B10" s="50">
        <f t="array" ref="B10:H10">ימים_ושבועות+DATE(שנה_קלנדרית,10,1)-WEEKDAY(DATE(שנה_קלנדרית,10,1),(תחילת_השבוע="יום שני")+1)+22</f>
        <v>45585</v>
      </c>
      <c r="C10" s="50">
        <v>45586</v>
      </c>
      <c r="D10" s="50">
        <v>45587</v>
      </c>
      <c r="E10" s="50">
        <v>45588</v>
      </c>
      <c r="F10" s="50">
        <v>45589</v>
      </c>
      <c r="G10" s="50">
        <v>45590</v>
      </c>
      <c r="H10" s="50">
        <v>45591</v>
      </c>
      <c r="I10" s="16"/>
    </row>
    <row r="11" spans="1:9" s="5" customFormat="1" ht="56.1" customHeight="1">
      <c r="A11" s="18"/>
      <c r="B11" s="39" t="s">
        <v>23</v>
      </c>
      <c r="C11" s="39" t="s">
        <v>23</v>
      </c>
      <c r="D11" s="39" t="s">
        <v>23</v>
      </c>
      <c r="E11" s="39" t="s">
        <v>23</v>
      </c>
      <c r="F11" s="39" t="s">
        <v>23</v>
      </c>
      <c r="G11" s="39" t="s">
        <v>11</v>
      </c>
      <c r="H11" s="39"/>
      <c r="I11" s="20"/>
    </row>
    <row r="12" spans="1:9" s="3" customFormat="1" ht="24" customHeight="1">
      <c r="A12" s="15"/>
      <c r="B12" s="44">
        <f t="array" ref="B12:H12">ימים_ושבועות+DATE(שנה_קלנדרית,10,1)-WEEKDAY(DATE(שנה_קלנדרית,10,1),(תחילת_השבוע="יום שני")+1)+29</f>
        <v>45592</v>
      </c>
      <c r="C12" s="44">
        <v>45593</v>
      </c>
      <c r="D12" s="44">
        <v>45594</v>
      </c>
      <c r="E12" s="44">
        <v>45595</v>
      </c>
      <c r="F12" s="44">
        <v>45596</v>
      </c>
      <c r="G12" s="44">
        <v>45597</v>
      </c>
      <c r="H12" s="44">
        <v>45598</v>
      </c>
      <c r="I12" s="16"/>
    </row>
    <row r="13" spans="1:9" s="5" customFormat="1" ht="56.1" customHeight="1">
      <c r="A13" s="18"/>
      <c r="B13" s="38" t="s">
        <v>24</v>
      </c>
      <c r="C13" s="38" t="s">
        <v>24</v>
      </c>
      <c r="D13" s="38" t="s">
        <v>24</v>
      </c>
      <c r="E13" s="38" t="s">
        <v>24</v>
      </c>
      <c r="F13" s="38" t="s">
        <v>24</v>
      </c>
      <c r="G13" s="38" t="s">
        <v>25</v>
      </c>
      <c r="H13" s="38"/>
      <c r="I13" s="20"/>
    </row>
    <row r="14" spans="1:9" s="3" customFormat="1" ht="24" customHeight="1">
      <c r="A14" s="15"/>
      <c r="B14" s="50">
        <f t="array" ref="B14:C14">ימים_ושבועות+DATE(שנה_קלנדרית,10,1)-WEEKDAY(DATE(שנה_קלנדרית,10,1),(תחילת_השבוע="יום שני")+1)+36</f>
        <v>45599</v>
      </c>
      <c r="C14" s="50">
        <v>45600</v>
      </c>
      <c r="D14" s="70" t="s">
        <v>0</v>
      </c>
      <c r="E14" s="70"/>
      <c r="F14" s="70"/>
      <c r="G14" s="70"/>
      <c r="H14" s="71"/>
      <c r="I14" s="16"/>
    </row>
    <row r="15" spans="1:9" s="5" customFormat="1" ht="56.1" customHeight="1">
      <c r="A15" s="23"/>
      <c r="B15" s="54"/>
      <c r="C15" s="54"/>
      <c r="D15" s="72"/>
      <c r="E15" s="72"/>
      <c r="F15" s="72"/>
      <c r="G15" s="72"/>
      <c r="H15" s="73"/>
      <c r="I15" s="24"/>
    </row>
  </sheetData>
  <mergeCells count="3">
    <mergeCell ref="B2:D2"/>
    <mergeCell ref="D14:H14"/>
    <mergeCell ref="D15:H15"/>
  </mergeCells>
  <conditionalFormatting sqref="B12:H12 B14:C14">
    <cfRule type="expression" dxfId="5" priority="2">
      <formula>AND(DAY(B12)&gt;=1,DAY(B12)&lt;=15)</formula>
    </cfRule>
  </conditionalFormatting>
  <conditionalFormatting sqref="B4:G4">
    <cfRule type="expression" dxfId="4" priority="1">
      <formula>DAY(B4)&gt;8</formula>
    </cfRule>
  </conditionalFormatting>
  <dataValidations count="8">
    <dataValidation allowBlank="1" showInputMessage="1" showErrorMessage="1" prompt="יום בשבוע שנקבע באופן אוטומטי" sqref="C3:H3"/>
    <dataValidation allowBlank="1" showInputMessage="1" showErrorMessage="1" prompt="לוח שנה - חודש אוקטובר" sqref="A1"/>
    <dataValidation allowBlank="1" showInputMessage="1" showErrorMessage="1" prompt="השנה בתא זה מתעדכנת באופן אוטומטי בהתבסס על השנה שהוזנה בגליון העבודה 'ינואר'. לוח השנה שלהלן מכיל תאריכים עבור החודש הקודם והחודש הבא עם גוון בהיר יותר של גופן." sqref="B2:D2"/>
    <dataValidation allowBlank="1" showInputMessage="1" showErrorMessage="1" prompt="שורה זו מכילה את שמות ימי השבוע עבור לוח שנה זה. תא זה מכיל את היום הראשון בשבוע. כדי לשנות את יום תחילת השבוע, בחר יום חדש בשבוע בתא L5, בגליון העבודה 'ינואר'." sqref="B3"/>
    <dataValidation allowBlank="1" showInputMessage="1" prompt="הזן הערות חודשיות בתא שמתחת" sqref="D14:H14"/>
    <dataValidation allowBlank="1" showInputMessage="1" prompt="הזן הערות חודשיות בתא זה" sqref="D15:H15"/>
    <dataValidation allowBlank="1" showInputMessage="1" showErrorMessage="1" prompt="שורה זו ושורות 7, 9, 11, 13 ו- 15 מכילות תאים להזנת הערות יומיות הקשורות ליום הקלנדרי בתא שלעיל." sqref="B5"/>
    <dataValidation allowBlank="1" showInputMessage="1" showErrorMessage="1" prompt="שורה זו ושורות 6, 8, 10, 12 ו- 14 מכילות את הימים הקלנדריים של השבוע. אם תא זה אינו מכיל את המספר 1, זהו יום מהחודש הקודם. הזן הערות בתא D15." sqref="B4"/>
  </dataValidations>
  <printOptions horizontalCentered="1"/>
  <pageMargins left="0.25" right="0.25" top="0.5" bottom="0.5" header="0.3" footer="0.3"/>
  <pageSetup paperSize="9" scale="85" orientation="landscape" r:id="rId1"/>
  <headerFooter differentFirst="1"/>
  <drawing r:id="rId2"/>
</worksheet>
</file>

<file path=xl/worksheets/sheet15.xml><?xml version="1.0" encoding="utf-8"?>
<worksheet xmlns="http://schemas.openxmlformats.org/spreadsheetml/2006/main" xmlns:r="http://schemas.openxmlformats.org/officeDocument/2006/relationships">
  <sheetPr codeName="Sheet11">
    <tabColor theme="5" tint="0.59999389629810485"/>
    <pageSetUpPr fitToPage="1"/>
  </sheetPr>
  <dimension ref="A1:I15"/>
  <sheetViews>
    <sheetView showGridLines="0" rightToLeft="1" topLeftCell="A4" workbookViewId="0">
      <selection activeCell="L13" sqref="L13"/>
    </sheetView>
  </sheetViews>
  <sheetFormatPr defaultColWidth="8.75" defaultRowHeight="16.5"/>
  <cols>
    <col min="1" max="1" width="1.625" style="1" customWidth="1"/>
    <col min="2" max="8" width="16.625" style="1" customWidth="1"/>
    <col min="9" max="9" width="1.625" style="2" customWidth="1"/>
    <col min="10" max="10" width="8.625" style="2" customWidth="1"/>
    <col min="11" max="16384" width="8.75" style="2"/>
  </cols>
  <sheetData>
    <row r="1" spans="1:9" ht="9" customHeight="1">
      <c r="A1" s="6"/>
      <c r="B1" s="6"/>
      <c r="C1" s="6"/>
      <c r="D1" s="6"/>
      <c r="E1" s="6"/>
      <c r="F1" s="6"/>
      <c r="G1" s="6"/>
      <c r="H1" s="6"/>
      <c r="I1" s="7" t="s">
        <v>1</v>
      </c>
    </row>
    <row r="2" spans="1:9" ht="96" customHeight="1">
      <c r="A2" s="6"/>
      <c r="B2" s="69" t="str">
        <f>"נובמבר "&amp;שנה_קלנדרית</f>
        <v>נובמבר 2024</v>
      </c>
      <c r="C2" s="69"/>
      <c r="D2" s="69"/>
      <c r="E2" s="8"/>
      <c r="F2" s="8"/>
      <c r="G2" s="8"/>
      <c r="H2" s="9"/>
      <c r="I2" s="7"/>
    </row>
    <row r="3" spans="1:9" s="4" customFormat="1" ht="24" customHeight="1">
      <c r="A3" s="10"/>
      <c r="B3" s="35" t="str">
        <f>תחילת_השבוע</f>
        <v>יום ראשון</v>
      </c>
      <c r="C3" s="36" t="str">
        <f t="shared" ref="C3:H3" si="0">TEXT(C4,"aaaa")</f>
        <v>יום שני</v>
      </c>
      <c r="D3" s="36" t="str">
        <f t="shared" si="0"/>
        <v>יום שלישי</v>
      </c>
      <c r="E3" s="36" t="str">
        <f t="shared" si="0"/>
        <v>יום רביעי</v>
      </c>
      <c r="F3" s="36" t="str">
        <f t="shared" si="0"/>
        <v>יום חמישי</v>
      </c>
      <c r="G3" s="36" t="str">
        <f t="shared" si="0"/>
        <v>יום שישי</v>
      </c>
      <c r="H3" s="37" t="str">
        <f t="shared" si="0"/>
        <v>שבת</v>
      </c>
      <c r="I3" s="14"/>
    </row>
    <row r="4" spans="1:9" s="3" customFormat="1" ht="24" customHeight="1">
      <c r="A4" s="15"/>
      <c r="B4" s="43">
        <f t="array" ref="B4:H4">ימים_ושבועות+DATE(שנה_קלנדרית,11,1)-WEEKDAY(DATE(שנה_קלנדרית,11,1),(תחילת_השבוע="יום שני")+1)+1</f>
        <v>45592</v>
      </c>
      <c r="C4" s="43">
        <v>45593</v>
      </c>
      <c r="D4" s="43">
        <v>45594</v>
      </c>
      <c r="E4" s="43">
        <v>45595</v>
      </c>
      <c r="F4" s="43">
        <v>45596</v>
      </c>
      <c r="G4" s="43">
        <v>45597</v>
      </c>
      <c r="H4" s="43">
        <v>45598</v>
      </c>
      <c r="I4" s="16"/>
    </row>
    <row r="5" spans="1:9" s="5" customFormat="1" ht="56.1" customHeight="1">
      <c r="A5" s="18"/>
      <c r="B5" s="38"/>
      <c r="C5" s="38"/>
      <c r="D5" s="38"/>
      <c r="G5" s="38" t="s">
        <v>27</v>
      </c>
      <c r="H5" s="38"/>
      <c r="I5" s="20"/>
    </row>
    <row r="6" spans="1:9" s="3" customFormat="1" ht="24" customHeight="1">
      <c r="A6" s="15"/>
      <c r="B6" s="50">
        <f t="array" ref="B6:H6">ימים_ושבועות+DATE(שנה_קלנדרית,11,1)-WEEKDAY(DATE(שנה_קלנדרית,11,1),(תחילת_השבוע="יום שני")+1)+8</f>
        <v>45599</v>
      </c>
      <c r="C6" s="50">
        <v>45600</v>
      </c>
      <c r="D6" s="50">
        <v>45601</v>
      </c>
      <c r="E6" s="50">
        <v>45602</v>
      </c>
      <c r="F6" s="50">
        <v>45603</v>
      </c>
      <c r="G6" s="50">
        <v>45604</v>
      </c>
      <c r="H6" s="50">
        <v>45605</v>
      </c>
      <c r="I6" s="16"/>
    </row>
    <row r="7" spans="1:9" s="5" customFormat="1" ht="56.1" customHeight="1">
      <c r="A7" s="18"/>
      <c r="B7" s="39"/>
      <c r="C7" s="39"/>
      <c r="D7" s="39"/>
      <c r="E7" s="38" t="s">
        <v>26</v>
      </c>
      <c r="F7" s="38" t="s">
        <v>26</v>
      </c>
      <c r="G7" s="39" t="s">
        <v>27</v>
      </c>
      <c r="H7" s="39"/>
      <c r="I7" s="20"/>
    </row>
    <row r="8" spans="1:9" s="3" customFormat="1" ht="24" customHeight="1">
      <c r="A8" s="15"/>
      <c r="B8" s="44">
        <f t="array" ref="B8:H8">ימים_ושבועות+DATE(שנה_קלנדרית,11,1)-WEEKDAY(DATE(שנה_קלנדרית,11,1),(תחילת_השבוע="יום שני")+1)+15</f>
        <v>45606</v>
      </c>
      <c r="C8" s="44">
        <v>45607</v>
      </c>
      <c r="D8" s="44">
        <v>45608</v>
      </c>
      <c r="E8" s="44">
        <v>45609</v>
      </c>
      <c r="F8" s="44">
        <v>45610</v>
      </c>
      <c r="G8" s="44">
        <v>45611</v>
      </c>
      <c r="H8" s="44">
        <v>45612</v>
      </c>
      <c r="I8" s="16"/>
    </row>
    <row r="9" spans="1:9" s="5" customFormat="1" ht="56.1" customHeight="1">
      <c r="A9" s="18"/>
      <c r="B9" s="38" t="s">
        <v>29</v>
      </c>
      <c r="C9" s="38" t="s">
        <v>28</v>
      </c>
      <c r="D9" s="38" t="s">
        <v>20</v>
      </c>
      <c r="E9" s="38" t="s">
        <v>20</v>
      </c>
      <c r="F9" s="38" t="s">
        <v>20</v>
      </c>
      <c r="G9" s="38" t="s">
        <v>27</v>
      </c>
      <c r="H9" s="38"/>
      <c r="I9" s="20"/>
    </row>
    <row r="10" spans="1:9" s="3" customFormat="1" ht="24" customHeight="1">
      <c r="A10" s="15"/>
      <c r="B10" s="50">
        <f t="array" ref="B10:H10">ימים_ושבועות+DATE(שנה_קלנדרית,11,1)-WEEKDAY(DATE(שנה_קלנדרית,11,1),(תחילת_השבוע="יום שני")+1)+22</f>
        <v>45613</v>
      </c>
      <c r="C10" s="50">
        <v>45614</v>
      </c>
      <c r="D10" s="50">
        <v>45615</v>
      </c>
      <c r="E10" s="50">
        <v>45616</v>
      </c>
      <c r="F10" s="50">
        <v>45617</v>
      </c>
      <c r="G10" s="50">
        <v>45618</v>
      </c>
      <c r="H10" s="50">
        <v>45619</v>
      </c>
      <c r="I10" s="16"/>
    </row>
    <row r="11" spans="1:9" s="5" customFormat="1" ht="56.1" customHeight="1">
      <c r="A11" s="18"/>
      <c r="B11" s="39" t="s">
        <v>30</v>
      </c>
      <c r="C11" s="39" t="s">
        <v>30</v>
      </c>
      <c r="D11" s="39" t="s">
        <v>30</v>
      </c>
      <c r="E11" s="39" t="s">
        <v>30</v>
      </c>
      <c r="F11" s="39" t="s">
        <v>30</v>
      </c>
      <c r="G11" s="39" t="s">
        <v>27</v>
      </c>
      <c r="H11" s="39"/>
      <c r="I11" s="20"/>
    </row>
    <row r="12" spans="1:9" s="3" customFormat="1" ht="24" customHeight="1">
      <c r="A12" s="15"/>
      <c r="B12" s="44">
        <f t="array" ref="B12:H12">ימים_ושבועות+DATE(שנה_קלנדרית,11,1)-WEEKDAY(DATE(שנה_קלנדרית,11,1),(תחילת_השבוע="יום שני")+1)+29</f>
        <v>45620</v>
      </c>
      <c r="C12" s="44">
        <v>45621</v>
      </c>
      <c r="D12" s="44">
        <v>45622</v>
      </c>
      <c r="E12" s="44">
        <v>45623</v>
      </c>
      <c r="F12" s="44">
        <v>45624</v>
      </c>
      <c r="G12" s="44">
        <v>45625</v>
      </c>
      <c r="H12" s="44">
        <v>45626</v>
      </c>
      <c r="I12" s="16"/>
    </row>
    <row r="13" spans="1:9" s="5" customFormat="1" ht="56.1" customHeight="1">
      <c r="A13" s="18"/>
      <c r="B13" s="38"/>
      <c r="C13" s="38"/>
      <c r="D13" s="38"/>
      <c r="E13" s="38"/>
      <c r="F13" s="38"/>
      <c r="G13" s="38" t="s">
        <v>27</v>
      </c>
      <c r="H13" s="38"/>
      <c r="I13" s="20"/>
    </row>
    <row r="14" spans="1:9" s="3" customFormat="1" ht="24" customHeight="1">
      <c r="A14" s="15"/>
      <c r="B14" s="50">
        <f t="array" ref="B14:C14">ימים_ושבועות+DATE(שנה_קלנדרית,11,1)-WEEKDAY(DATE(שנה_קלנדרית,11,1),(תחילת_השבוע="יום שני")+1)+36</f>
        <v>45627</v>
      </c>
      <c r="C14" s="50">
        <v>45628</v>
      </c>
      <c r="D14" s="70" t="s">
        <v>0</v>
      </c>
      <c r="E14" s="70"/>
      <c r="F14" s="70"/>
      <c r="G14" s="70"/>
      <c r="H14" s="71"/>
      <c r="I14" s="16"/>
    </row>
    <row r="15" spans="1:9" s="5" customFormat="1" ht="56.1" customHeight="1">
      <c r="A15" s="23"/>
      <c r="B15" s="54"/>
      <c r="C15" s="54"/>
      <c r="D15" s="72"/>
      <c r="E15" s="72"/>
      <c r="F15" s="72"/>
      <c r="G15" s="72"/>
      <c r="H15" s="73"/>
      <c r="I15" s="24"/>
    </row>
  </sheetData>
  <mergeCells count="3">
    <mergeCell ref="B2:D2"/>
    <mergeCell ref="D14:H14"/>
    <mergeCell ref="D15:H15"/>
  </mergeCells>
  <conditionalFormatting sqref="B12:H12 B14:C14">
    <cfRule type="expression" dxfId="3" priority="2">
      <formula>AND(DAY(B12)&gt;=1,DAY(B12)&lt;=15)</formula>
    </cfRule>
  </conditionalFormatting>
  <conditionalFormatting sqref="B4:G4">
    <cfRule type="expression" dxfId="2" priority="1">
      <formula>DAY(B4)&gt;8</formula>
    </cfRule>
  </conditionalFormatting>
  <dataValidations count="8">
    <dataValidation allowBlank="1" showInputMessage="1" showErrorMessage="1" prompt="יום בשבוע שנקבע באופן אוטומטי" sqref="C3:H3"/>
    <dataValidation allowBlank="1" showInputMessage="1" showErrorMessage="1" prompt="לוח שנה - חודש נובמבר" sqref="A1"/>
    <dataValidation allowBlank="1" showInputMessage="1" showErrorMessage="1" prompt="השנה בתא זה מתעדכנת באופן אוטומטי בהתבסס על השנה שהוזנה בגליון העבודה 'ינואר'. לוח השנה שלהלן מכיל תאריכים עבור החודש הקודם והחודש הבא עם גוון בהיר יותר של גופן." sqref="B2:D2"/>
    <dataValidation allowBlank="1" showInputMessage="1" showErrorMessage="1" prompt="שורה זו ושורות 6, 8, 10, 12 ו- 14 מכילות את הימים הקלנדריים של השבוע. אם תא זה אינו מכיל את המספר 1, זהו יום מהחודש הקודם. הזן הערות בתא D15." sqref="B4"/>
    <dataValidation allowBlank="1" showInputMessage="1" showErrorMessage="1" prompt="שורה זו ושורות 7, 9, 11, 13 ו- 15 מכילות תאים להזנת הערות יומיות הקשורות ליום הקלנדרי בתא שלעיל." sqref="B5"/>
    <dataValidation allowBlank="1" showInputMessage="1" prompt="הזן הערות חודשיות בתא זה" sqref="D15:H15"/>
    <dataValidation allowBlank="1" showInputMessage="1" prompt="הזן הערות חודשיות בתא שמתחת" sqref="D14:H14"/>
    <dataValidation allowBlank="1" showInputMessage="1" showErrorMessage="1" prompt="שורה זו מכילה את שמות ימי השבוע עבור לוח שנה זה. תא זה מכיל את היום הראשון בשבוע. כדי לשנות את יום תחילת השבוע, בחר יום חדש בשבוע בתא L5, בגליון העבודה 'ינואר'." sqref="B3"/>
  </dataValidations>
  <printOptions horizontalCentered="1"/>
  <pageMargins left="0.25" right="0.25" top="0.5" bottom="0.5" header="0.3" footer="0.3"/>
  <pageSetup paperSize="9" scale="85" orientation="landscape" r:id="rId1"/>
  <headerFooter differentFirst="1"/>
  <drawing r:id="rId2"/>
</worksheet>
</file>

<file path=xl/worksheets/sheet16.xml><?xml version="1.0" encoding="utf-8"?>
<worksheet xmlns="http://schemas.openxmlformats.org/spreadsheetml/2006/main" xmlns:r="http://schemas.openxmlformats.org/officeDocument/2006/relationships">
  <sheetPr codeName="Sheet12">
    <tabColor theme="8" tint="0.59999389629810485"/>
    <pageSetUpPr fitToPage="1"/>
  </sheetPr>
  <dimension ref="A1:I15"/>
  <sheetViews>
    <sheetView showGridLines="0" rightToLeft="1" topLeftCell="A7" workbookViewId="0">
      <selection activeCell="C15" sqref="C15"/>
    </sheetView>
  </sheetViews>
  <sheetFormatPr defaultColWidth="8.75" defaultRowHeight="16.5"/>
  <cols>
    <col min="1" max="1" width="1.625" style="1" customWidth="1"/>
    <col min="2" max="8" width="16.625" style="1" customWidth="1"/>
    <col min="9" max="9" width="1.625" style="2" customWidth="1"/>
    <col min="10" max="10" width="8.625" style="2" customWidth="1"/>
    <col min="11" max="16384" width="8.75" style="2"/>
  </cols>
  <sheetData>
    <row r="1" spans="1:9" ht="9" customHeight="1">
      <c r="A1" s="6"/>
      <c r="B1" s="6"/>
      <c r="C1" s="6"/>
      <c r="D1" s="6"/>
      <c r="E1" s="6"/>
      <c r="F1" s="6"/>
      <c r="G1" s="6"/>
      <c r="H1" s="6"/>
      <c r="I1" s="7" t="s">
        <v>1</v>
      </c>
    </row>
    <row r="2" spans="1:9" ht="96" customHeight="1">
      <c r="A2" s="6"/>
      <c r="B2" s="74" t="str">
        <f>"דצמבר "&amp;שנה_קלנדרית</f>
        <v>דצמבר 2024</v>
      </c>
      <c r="C2" s="74"/>
      <c r="D2" s="74"/>
      <c r="E2" s="8"/>
      <c r="F2" s="8"/>
      <c r="G2" s="8"/>
      <c r="H2" s="9"/>
      <c r="I2" s="7"/>
    </row>
    <row r="3" spans="1:9" s="4" customFormat="1" ht="24" customHeight="1">
      <c r="A3" s="10"/>
      <c r="B3" s="11" t="str">
        <f>תחילת_השבוע</f>
        <v>יום ראשון</v>
      </c>
      <c r="C3" s="12" t="str">
        <f t="shared" ref="C3:H3" si="0">TEXT(C4,"aaaa")</f>
        <v>יום שני</v>
      </c>
      <c r="D3" s="12" t="str">
        <f t="shared" si="0"/>
        <v>יום שלישי</v>
      </c>
      <c r="E3" s="12" t="str">
        <f t="shared" si="0"/>
        <v>יום רביעי</v>
      </c>
      <c r="F3" s="12" t="str">
        <f t="shared" si="0"/>
        <v>יום חמישי</v>
      </c>
      <c r="G3" s="12" t="str">
        <f t="shared" si="0"/>
        <v>יום שישי</v>
      </c>
      <c r="H3" s="13" t="str">
        <f t="shared" si="0"/>
        <v>שבת</v>
      </c>
      <c r="I3" s="14"/>
    </row>
    <row r="4" spans="1:9" s="3" customFormat="1" ht="24" customHeight="1">
      <c r="A4" s="15"/>
      <c r="B4" s="40">
        <f t="array" ref="B4:H4">ימים_ושבועות+DATE(שנה_קלנדרית,12,1)-WEEKDAY(DATE(שנה_קלנדרית,12,1),(תחילת_השבוע="יום שני")+1)+1</f>
        <v>45627</v>
      </c>
      <c r="C4" s="40">
        <v>45628</v>
      </c>
      <c r="D4" s="40">
        <v>45629</v>
      </c>
      <c r="E4" s="40">
        <v>45630</v>
      </c>
      <c r="F4" s="40">
        <v>45631</v>
      </c>
      <c r="G4" s="40">
        <v>45632</v>
      </c>
      <c r="H4" s="41">
        <v>45633</v>
      </c>
      <c r="I4" s="16"/>
    </row>
    <row r="5" spans="1:9" s="5" customFormat="1" ht="56.1" customHeight="1">
      <c r="A5" s="18"/>
      <c r="B5" s="19"/>
      <c r="C5" s="19"/>
      <c r="D5" s="19"/>
      <c r="E5" s="19" t="s">
        <v>33</v>
      </c>
      <c r="F5" s="19" t="s">
        <v>33</v>
      </c>
      <c r="G5" s="19" t="s">
        <v>27</v>
      </c>
      <c r="H5" s="19"/>
      <c r="I5" s="20"/>
    </row>
    <row r="6" spans="1:9" s="3" customFormat="1" ht="24" customHeight="1">
      <c r="A6" s="15"/>
      <c r="B6" s="49">
        <f t="array" ref="B6:H6">ימים_ושבועות+DATE(שנה_קלנדרית,12,1)-WEEKDAY(DATE(שנה_קלנדרית,12,1),(תחילת_השבוע="יום שני")+1)+8</f>
        <v>45634</v>
      </c>
      <c r="C6" s="49">
        <v>45635</v>
      </c>
      <c r="D6" s="49">
        <v>45636</v>
      </c>
      <c r="E6" s="49">
        <v>45637</v>
      </c>
      <c r="F6" s="49">
        <v>45638</v>
      </c>
      <c r="G6" s="49">
        <v>45639</v>
      </c>
      <c r="H6" s="49">
        <v>45640</v>
      </c>
      <c r="I6" s="16"/>
    </row>
    <row r="7" spans="1:9" s="5" customFormat="1" ht="56.1" customHeight="1">
      <c r="A7" s="18"/>
      <c r="B7" s="19" t="s">
        <v>33</v>
      </c>
      <c r="C7" s="19" t="s">
        <v>33</v>
      </c>
      <c r="D7" s="19" t="s">
        <v>33</v>
      </c>
      <c r="E7" s="19" t="s">
        <v>33</v>
      </c>
      <c r="F7" s="22" t="s">
        <v>32</v>
      </c>
      <c r="G7" s="22" t="s">
        <v>27</v>
      </c>
      <c r="H7" s="22"/>
      <c r="I7" s="20"/>
    </row>
    <row r="8" spans="1:9" s="3" customFormat="1" ht="24" customHeight="1">
      <c r="A8" s="15"/>
      <c r="B8" s="42">
        <f t="array" ref="B8:H8">ימים_ושבועות+DATE(שנה_קלנדרית,12,1)-WEEKDAY(DATE(שנה_קלנדרית,12,1),(תחילת_השבוע="יום שני")+1)+15</f>
        <v>45641</v>
      </c>
      <c r="C8" s="42">
        <v>45642</v>
      </c>
      <c r="D8" s="42">
        <v>45643</v>
      </c>
      <c r="E8" s="42">
        <v>45644</v>
      </c>
      <c r="F8" s="42">
        <v>45645</v>
      </c>
      <c r="G8" s="42">
        <v>45646</v>
      </c>
      <c r="H8" s="42">
        <v>45647</v>
      </c>
      <c r="I8" s="16"/>
    </row>
    <row r="9" spans="1:9" s="5" customFormat="1" ht="56.1" customHeight="1">
      <c r="A9" s="18"/>
      <c r="B9" s="19" t="s">
        <v>31</v>
      </c>
      <c r="C9" s="19" t="s">
        <v>31</v>
      </c>
      <c r="D9" s="19" t="s">
        <v>31</v>
      </c>
      <c r="E9" s="19" t="s">
        <v>31</v>
      </c>
      <c r="F9" s="19" t="s">
        <v>31</v>
      </c>
      <c r="G9" s="19" t="s">
        <v>31</v>
      </c>
      <c r="H9" s="19"/>
      <c r="I9" s="20"/>
    </row>
    <row r="10" spans="1:9" s="3" customFormat="1" ht="24" customHeight="1">
      <c r="A10" s="15"/>
      <c r="B10" s="49">
        <f t="array" ref="B10:H10">ימים_ושבועות+DATE(שנה_קלנדרית,12,1)-WEEKDAY(DATE(שנה_קלנדרית,12,1),(תחילת_השבוע="יום שני")+1)+22</f>
        <v>45648</v>
      </c>
      <c r="C10" s="49">
        <v>45649</v>
      </c>
      <c r="D10" s="49">
        <v>45650</v>
      </c>
      <c r="E10" s="49">
        <v>45651</v>
      </c>
      <c r="F10" s="49">
        <v>45652</v>
      </c>
      <c r="G10" s="49">
        <v>45653</v>
      </c>
      <c r="H10" s="49">
        <v>45654</v>
      </c>
      <c r="I10" s="16"/>
    </row>
    <row r="11" spans="1:9" s="5" customFormat="1" ht="56.1" customHeight="1">
      <c r="A11" s="19" t="s">
        <v>31</v>
      </c>
      <c r="B11" s="22" t="s">
        <v>34</v>
      </c>
      <c r="C11" s="22" t="s">
        <v>34</v>
      </c>
      <c r="D11" s="22" t="s">
        <v>34</v>
      </c>
      <c r="E11" s="22" t="s">
        <v>34</v>
      </c>
      <c r="F11" s="22" t="s">
        <v>34</v>
      </c>
      <c r="G11" s="22" t="s">
        <v>27</v>
      </c>
      <c r="H11" s="22"/>
      <c r="I11" s="20"/>
    </row>
    <row r="12" spans="1:9" s="3" customFormat="1" ht="24" customHeight="1">
      <c r="A12" s="15"/>
      <c r="B12" s="42">
        <f t="array" ref="B12:H12">ימים_ושבועות+DATE(שנה_קלנדרית,12,1)-WEEKDAY(DATE(שנה_קלנדרית,12,1),(תחילת_השבוע="יום שני")+1)+29</f>
        <v>45655</v>
      </c>
      <c r="C12" s="42">
        <v>45656</v>
      </c>
      <c r="D12" s="42">
        <v>45657</v>
      </c>
      <c r="E12" s="42">
        <v>45658</v>
      </c>
      <c r="F12" s="42">
        <v>45659</v>
      </c>
      <c r="G12" s="42">
        <v>45660</v>
      </c>
      <c r="H12" s="42">
        <v>45661</v>
      </c>
      <c r="I12" s="16"/>
    </row>
    <row r="13" spans="1:9" s="5" customFormat="1" ht="56.1" customHeight="1">
      <c r="A13" s="18"/>
      <c r="B13" s="19" t="s">
        <v>35</v>
      </c>
      <c r="C13" s="19" t="s">
        <v>35</v>
      </c>
      <c r="D13" s="19" t="s">
        <v>35</v>
      </c>
      <c r="E13" s="19" t="s">
        <v>35</v>
      </c>
      <c r="F13" s="19" t="s">
        <v>35</v>
      </c>
      <c r="G13" s="19" t="s">
        <v>11</v>
      </c>
      <c r="H13" s="19"/>
      <c r="I13" s="20"/>
    </row>
    <row r="14" spans="1:9" s="3" customFormat="1" ht="24" customHeight="1">
      <c r="A14" s="15"/>
      <c r="B14" s="49">
        <f t="array" ref="B14:C14">ימים_ושבועות+DATE(שנה_קלנדרית,12,1)-WEEKDAY(DATE(שנה_קלנדרית,12,1),(תחילת_השבוע="יום שני")+1)+36</f>
        <v>45662</v>
      </c>
      <c r="C14" s="49">
        <v>45663</v>
      </c>
      <c r="D14" s="75" t="s">
        <v>0</v>
      </c>
      <c r="E14" s="75"/>
      <c r="F14" s="75"/>
      <c r="G14" s="75"/>
      <c r="H14" s="76"/>
      <c r="I14" s="16"/>
    </row>
    <row r="15" spans="1:9" s="5" customFormat="1" ht="56.1" customHeight="1">
      <c r="A15" s="23"/>
      <c r="B15" s="53"/>
      <c r="C15" s="53"/>
      <c r="D15" s="77"/>
      <c r="E15" s="77"/>
      <c r="F15" s="77"/>
      <c r="G15" s="77"/>
      <c r="H15" s="78"/>
      <c r="I15" s="24"/>
    </row>
  </sheetData>
  <mergeCells count="3">
    <mergeCell ref="B2:D2"/>
    <mergeCell ref="D14:H14"/>
    <mergeCell ref="D15:H15"/>
  </mergeCells>
  <conditionalFormatting sqref="B12:H12 B14:C14">
    <cfRule type="expression" dxfId="1" priority="2">
      <formula>AND(DAY(B12)&gt;=1,DAY(B12)&lt;=15)</formula>
    </cfRule>
  </conditionalFormatting>
  <conditionalFormatting sqref="B4:G4">
    <cfRule type="expression" dxfId="0" priority="1">
      <formula>DAY(B4)&gt;8</formula>
    </cfRule>
  </conditionalFormatting>
  <dataValidations count="8">
    <dataValidation allowBlank="1" showInputMessage="1" showErrorMessage="1" prompt="יום בשבוע שנקבע באופן אוטומטי" sqref="C3:H3"/>
    <dataValidation allowBlank="1" showInputMessage="1" showErrorMessage="1" prompt="לוח שנה - חודש דצמבר" sqref="A1"/>
    <dataValidation allowBlank="1" showInputMessage="1" showErrorMessage="1" prompt="השנה בתא זה מתעדכנת באופן אוטומטי בהתבסס על השנה שהוזנה בגליון העבודה 'ינואר'. לוח השנה שלהלן מכיל תאריכים עבור החודש הקודם והחודש הבא עם גוון בהיר יותר של גופן." sqref="B2:D2"/>
    <dataValidation allowBlank="1" showInputMessage="1" showErrorMessage="1" prompt="שורה זו מכילה את שמות ימי השבוע עבור לוח שנה זה. תא זה מכיל את היום הראשון בשבוע. כדי לשנות את יום תחילת השבוע, בחר יום חדש בשבוע בתא L5, בגליון העבודה 'ינואר'." sqref="B3"/>
    <dataValidation allowBlank="1" showInputMessage="1" prompt="הזן הערות חודשיות בתא שמתחת" sqref="D14:H14"/>
    <dataValidation allowBlank="1" showInputMessage="1" prompt="הזן הערות חודשיות בתא זה" sqref="D15:H15"/>
    <dataValidation allowBlank="1" showInputMessage="1" showErrorMessage="1" prompt="שורה זו ושורות 7, 9, 11, 13 ו- 15 מכילות תאים להזנת הערות יומיות הקשורות ליום הקלנדרי בתא שלעיל." sqref="B5"/>
    <dataValidation allowBlank="1" showInputMessage="1" showErrorMessage="1" prompt="שורה זו ושורות 6, 8, 10, 12 ו- 14 מכילות את הימים הקלנדריים של השבוע. אם תא זה אינו מכיל את המספר 1, זהו יום מהחודש הקודם. הזן הערות בתא D15." sqref="B4"/>
  </dataValidations>
  <printOptions horizontalCentered="1"/>
  <pageMargins left="0.25" right="0.25" top="0.5" bottom="0.5" header="0.3" footer="0.3"/>
  <pageSetup paperSize="9" scale="85" orientation="landscape" r:id="rId1"/>
  <headerFooter differentFirst="1"/>
  <drawing r:id="rId2"/>
</worksheet>
</file>

<file path=xl/worksheets/sheet2.xml><?xml version="1.0" encoding="utf-8"?>
<worksheet xmlns="http://schemas.openxmlformats.org/spreadsheetml/2006/main" xmlns:r="http://schemas.openxmlformats.org/officeDocument/2006/relationships">
  <sheetPr>
    <tabColor theme="5" tint="0.59999389629810485"/>
    <pageSetUpPr fitToPage="1"/>
  </sheetPr>
  <dimension ref="A1:L15"/>
  <sheetViews>
    <sheetView showGridLines="0" rightToLeft="1" workbookViewId="0">
      <selection activeCell="E13" sqref="E13"/>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1:12" ht="9" customHeight="1">
      <c r="A1" s="6"/>
      <c r="B1" s="6"/>
      <c r="C1" s="6"/>
      <c r="D1" s="6"/>
      <c r="E1" s="6"/>
      <c r="F1" s="6"/>
      <c r="G1" s="6"/>
      <c r="H1" s="6"/>
      <c r="I1" s="6" t="s">
        <v>1</v>
      </c>
    </row>
    <row r="2" spans="1:12" ht="96" customHeight="1">
      <c r="A2" s="6"/>
      <c r="B2" s="69" t="str">
        <f>"אוקטובר "&amp;שנה_קלנדרית2023</f>
        <v>אוקטובר 2023</v>
      </c>
      <c r="C2" s="69"/>
      <c r="D2" s="69"/>
      <c r="E2" s="8"/>
      <c r="F2" s="8"/>
      <c r="G2" s="8"/>
      <c r="H2" s="9"/>
      <c r="I2" s="6"/>
    </row>
    <row r="3" spans="1:12" s="57" customFormat="1" ht="24" customHeight="1">
      <c r="A3" s="10"/>
      <c r="B3" s="35" t="str">
        <f>תחילת_השבוע</f>
        <v>יום ראשון</v>
      </c>
      <c r="C3" s="36" t="str">
        <f t="shared" ref="C3:H3" si="0">TEXT(C4,"aaaa")</f>
        <v>יום שני</v>
      </c>
      <c r="D3" s="36" t="str">
        <f t="shared" si="0"/>
        <v>יום שלישי</v>
      </c>
      <c r="E3" s="36" t="str">
        <f t="shared" si="0"/>
        <v>יום רביעי</v>
      </c>
      <c r="F3" s="36" t="str">
        <f t="shared" si="0"/>
        <v>יום חמישי</v>
      </c>
      <c r="G3" s="36" t="str">
        <f t="shared" si="0"/>
        <v>יום שישי</v>
      </c>
      <c r="H3" s="37" t="str">
        <f t="shared" si="0"/>
        <v>שבת</v>
      </c>
      <c r="I3" s="10"/>
      <c r="K3" s="58" t="s">
        <v>2</v>
      </c>
      <c r="L3" s="58"/>
    </row>
    <row r="4" spans="1:12" s="60" customFormat="1" ht="24" customHeight="1">
      <c r="A4" s="15"/>
      <c r="B4" s="59">
        <f t="array" ref="B4:H4">ימים_ושבועות+DATE(שנה_קלנדרית2023,10,1)-WEEKDAY(DATE(שנה_קלנדרית2023,10,1),(תחילת_השבוע="יום שני")+1)+1</f>
        <v>45200</v>
      </c>
      <c r="C4" s="59">
        <v>45201</v>
      </c>
      <c r="D4" s="59">
        <v>45202</v>
      </c>
      <c r="E4" s="59">
        <v>45203</v>
      </c>
      <c r="F4" s="59">
        <v>45204</v>
      </c>
      <c r="G4" s="59">
        <v>45205</v>
      </c>
      <c r="H4" s="59">
        <v>45206</v>
      </c>
      <c r="I4" s="15"/>
      <c r="K4" s="17" t="s">
        <v>3</v>
      </c>
      <c r="L4" s="17" t="s">
        <v>4</v>
      </c>
    </row>
    <row r="5" spans="1:12" s="62" customFormat="1" ht="56.1" customHeight="1">
      <c r="A5" s="18"/>
      <c r="B5" s="61" t="s">
        <v>60</v>
      </c>
      <c r="C5" s="61" t="s">
        <v>60</v>
      </c>
      <c r="D5" s="61" t="s">
        <v>60</v>
      </c>
      <c r="E5" s="61" t="s">
        <v>60</v>
      </c>
      <c r="F5" s="61" t="s">
        <v>19</v>
      </c>
      <c r="G5" s="61" t="s">
        <v>19</v>
      </c>
      <c r="H5" s="61"/>
      <c r="I5" s="18"/>
      <c r="K5" s="63">
        <v>2023</v>
      </c>
      <c r="L5" s="63" t="s">
        <v>5</v>
      </c>
    </row>
    <row r="6" spans="1:12" s="60" customFormat="1" ht="24" customHeight="1">
      <c r="A6" s="15"/>
      <c r="B6" s="50">
        <f t="array" ref="B6:H6">ימים_ושבועות+DATE(שנה_קלנדרית2023,10,1)-WEEKDAY(DATE(שנה_קלנדרית2023,10,1),(תחילת_השבוע="יום שני")+1)+8</f>
        <v>45207</v>
      </c>
      <c r="C6" s="50">
        <v>45208</v>
      </c>
      <c r="D6" s="50">
        <v>45209</v>
      </c>
      <c r="E6" s="50">
        <v>45210</v>
      </c>
      <c r="F6" s="50">
        <v>45211</v>
      </c>
      <c r="G6" s="50">
        <v>45212</v>
      </c>
      <c r="H6" s="50">
        <v>45213</v>
      </c>
      <c r="I6" s="15"/>
    </row>
    <row r="7" spans="1:12" s="62" customFormat="1" ht="56.1" customHeight="1">
      <c r="A7" s="18"/>
      <c r="B7" s="39" t="s">
        <v>62</v>
      </c>
      <c r="C7" s="39" t="s">
        <v>62</v>
      </c>
      <c r="D7" s="39" t="s">
        <v>62</v>
      </c>
      <c r="E7" s="39" t="s">
        <v>62</v>
      </c>
      <c r="F7" s="39" t="s">
        <v>62</v>
      </c>
      <c r="G7" s="39" t="s">
        <v>11</v>
      </c>
      <c r="H7" s="39"/>
      <c r="I7" s="18"/>
    </row>
    <row r="8" spans="1:12" s="60" customFormat="1" ht="24" customHeight="1">
      <c r="A8" s="15"/>
      <c r="B8" s="64">
        <f t="array" ref="B8:H8">ימים_ושבועות+DATE(שנה_קלנדרית2023,10,1)-WEEKDAY(DATE(שנה_קלנדרית2023,10,1),(תחילת_השבוע="יום שני")+1)+15</f>
        <v>45214</v>
      </c>
      <c r="C8" s="64">
        <v>45215</v>
      </c>
      <c r="D8" s="64">
        <v>45216</v>
      </c>
      <c r="E8" s="64">
        <v>45217</v>
      </c>
      <c r="F8" s="64">
        <v>45218</v>
      </c>
      <c r="G8" s="64">
        <v>45219</v>
      </c>
      <c r="H8" s="64">
        <v>45220</v>
      </c>
      <c r="I8" s="15"/>
    </row>
    <row r="9" spans="1:12" s="62" customFormat="1" ht="56.1" customHeight="1">
      <c r="A9" s="18"/>
      <c r="B9" s="39" t="s">
        <v>62</v>
      </c>
      <c r="C9" s="39" t="s">
        <v>62</v>
      </c>
      <c r="D9" s="39" t="s">
        <v>62</v>
      </c>
      <c r="E9" s="39" t="s">
        <v>62</v>
      </c>
      <c r="F9" s="39" t="s">
        <v>62</v>
      </c>
      <c r="G9" s="61" t="s">
        <v>27</v>
      </c>
      <c r="H9" s="61"/>
      <c r="I9" s="18"/>
    </row>
    <row r="10" spans="1:12" s="60" customFormat="1" ht="24" customHeight="1">
      <c r="A10" s="15"/>
      <c r="B10" s="50">
        <f t="array" ref="B10:H10">ימים_ושבועות+DATE(שנה_קלנדרית2023,10,1)-WEEKDAY(DATE(שנה_קלנדרית2023,10,1),(תחילת_השבוע="יום שני")+1)+22</f>
        <v>45221</v>
      </c>
      <c r="C10" s="50">
        <v>45222</v>
      </c>
      <c r="D10" s="50">
        <v>45223</v>
      </c>
      <c r="E10" s="50">
        <v>45224</v>
      </c>
      <c r="F10" s="50">
        <v>45225</v>
      </c>
      <c r="G10" s="50">
        <v>45226</v>
      </c>
      <c r="H10" s="50">
        <v>45227</v>
      </c>
      <c r="I10" s="15"/>
    </row>
    <row r="11" spans="1:12" s="62" customFormat="1" ht="56.1" customHeight="1">
      <c r="A11" s="18"/>
      <c r="B11" s="39" t="s">
        <v>20</v>
      </c>
      <c r="C11" s="39" t="s">
        <v>20</v>
      </c>
      <c r="D11" s="39" t="s">
        <v>20</v>
      </c>
      <c r="E11" s="39" t="s">
        <v>20</v>
      </c>
      <c r="F11" s="39" t="s">
        <v>20</v>
      </c>
      <c r="G11" s="39" t="s">
        <v>11</v>
      </c>
      <c r="H11" s="39"/>
      <c r="I11" s="18"/>
    </row>
    <row r="12" spans="1:12" s="60" customFormat="1" ht="24" customHeight="1">
      <c r="A12" s="15"/>
      <c r="B12" s="64">
        <f t="array" ref="B12:H12">ימים_ושבועות+DATE(שנה_קלנדרית2023,10,1)-WEEKDAY(DATE(שנה_קלנדרית2023,10,1),(תחילת_השבוע="יום שני")+1)+29</f>
        <v>45228</v>
      </c>
      <c r="C12" s="64">
        <v>45229</v>
      </c>
      <c r="D12" s="64">
        <v>45230</v>
      </c>
      <c r="E12" s="64">
        <v>45231</v>
      </c>
      <c r="F12" s="64">
        <v>45232</v>
      </c>
      <c r="G12" s="64">
        <v>45233</v>
      </c>
      <c r="H12" s="64">
        <v>45234</v>
      </c>
      <c r="I12" s="15"/>
    </row>
    <row r="13" spans="1:12" s="62" customFormat="1" ht="56.1" customHeight="1">
      <c r="A13" s="18"/>
      <c r="B13" s="39" t="s">
        <v>20</v>
      </c>
      <c r="C13" s="39" t="s">
        <v>20</v>
      </c>
      <c r="D13" s="39" t="s">
        <v>20</v>
      </c>
      <c r="E13" s="39" t="s">
        <v>20</v>
      </c>
      <c r="F13" s="39" t="s">
        <v>20</v>
      </c>
      <c r="G13" s="61" t="s">
        <v>11</v>
      </c>
      <c r="H13" s="61"/>
      <c r="I13" s="18"/>
    </row>
    <row r="14" spans="1:12" s="60" customFormat="1" ht="24" customHeight="1">
      <c r="A14" s="15"/>
      <c r="B14" s="50">
        <f t="array" ref="B14:C14">ימים_ושבועות+DATE(שנה_קלנדרית2023,10,1)-WEEKDAY(DATE(שנה_קלנדרית2023,10,1),(תחילת_השבוע="יום שני")+1)+36</f>
        <v>45235</v>
      </c>
      <c r="C14" s="50">
        <v>45236</v>
      </c>
      <c r="D14" s="70" t="s">
        <v>0</v>
      </c>
      <c r="E14" s="70"/>
      <c r="F14" s="70"/>
      <c r="G14" s="70"/>
      <c r="H14" s="71"/>
      <c r="I14" s="15"/>
    </row>
    <row r="15" spans="1:12" s="62" customFormat="1" ht="56.1" customHeight="1">
      <c r="A15" s="23"/>
      <c r="B15" s="54"/>
      <c r="C15" s="54"/>
      <c r="D15" s="72"/>
      <c r="E15" s="72"/>
      <c r="F15" s="72"/>
      <c r="G15" s="72"/>
      <c r="H15" s="73"/>
      <c r="I15" s="23"/>
    </row>
  </sheetData>
  <mergeCells count="3">
    <mergeCell ref="B2:D2"/>
    <mergeCell ref="D14:H14"/>
    <mergeCell ref="D15:H15"/>
  </mergeCells>
  <conditionalFormatting sqref="B12:H12 B14:C14">
    <cfRule type="expression" dxfId="29" priority="2">
      <formula>AND(DAY(B12)&gt;=1,DAY(B12)&lt;=15)</formula>
    </cfRule>
  </conditionalFormatting>
  <conditionalFormatting sqref="B4:G4">
    <cfRule type="expression" dxfId="28" priority="1">
      <formula>DAY(B4)&gt;8</formula>
    </cfRule>
  </conditionalFormatting>
  <dataValidations count="13">
    <dataValidation allowBlank="1" showInputMessage="1" showErrorMessage="1" prompt="שורה זו ושורות 6, 8, 10, 12 ו- 14 מכילות את הימים הקלנדריים של השבוע. אם תא זה אינו מכיל את המספר 1, זהו יום מהחודש הקודם. הזן הערות בתא D15." sqref="B4"/>
    <dataValidation type="list" errorStyle="warning" allowBlank="1" showInputMessage="1" showErrorMessage="1" error="בחר יום מהרשימה. בחר 'ביטול' ולאחר מכן הקש ALT+חץ למטה כדי לבחור יום מהרשימה הנפתחת" prompt="בחר את יום תחילת השבוע בתא זה. הקש ALT+חץ למטה כדי לפתוח את הרשימה הנפתחת, הקש על החץ למטה ולאחר מכן הקש ENTER כדי לבצע בחירה" sqref="L5">
      <formula1>"יום ראשון, יום שני"</formula1>
    </dataValidation>
    <dataValidation allowBlank="1" showInputMessage="1" showErrorMessage="1" prompt="הזן שנה בתא שמתחת" sqref="K4"/>
    <dataValidation allowBlank="1" showInputMessage="1" showErrorMessage="1" prompt="בחר את יום תחילת השבוע בתא שלמטה" sqref="L4"/>
    <dataValidation allowBlank="1" showInputMessage="1" showErrorMessage="1" prompt="הזן שנה בתא זה" sqref="K5"/>
    <dataValidation allowBlank="1" showInputMessage="1" showErrorMessage="1" prompt="הזן שנה ובחר את יום ההתחלה של לוח השנה בתאים שלמטה. תאים אלה של הגדרות לוח שנה לא יודפסו" sqref="K3"/>
    <dataValidation allowBlank="1" showInputMessage="1" showErrorMessage="1" prompt="שורה זו ושורות 7, 9, 11, 13 ו- 15 מכילות תאים להזנת הערות יומיות הקשורות ליום הקלנדרי בתא שלעיל." sqref="B5:E5"/>
    <dataValidation allowBlank="1" showInputMessage="1" prompt="הזן הערות חודשיות בתא זה" sqref="D15:H15"/>
    <dataValidation allowBlank="1" showInputMessage="1" prompt="הזן הערות חודשיות בתא שמתחת" sqref="D14:H14"/>
    <dataValidation allowBlank="1" showInputMessage="1" showErrorMessage="1" prompt="שורה זו מכילה את שמות ימי השבוע עבור לוח שנה זה. תא זה מכיל את היום הראשון בשבוע. כדי לשנות את יום תחילת השבוע, בחר יום חדש בשבוע בתא L5, בגליון העבודה 'ינואר'." sqref="B3"/>
    <dataValidation allowBlank="1" showInputMessage="1" showErrorMessage="1" prompt="השנה בתא זה מתעדכנת באופן אוטומטי בהתבסס על השנה שהוזנה בגליון העבודה 'ינואר'. לוח השנה שלהלן מכיל תאריכים עבור החודש הקודם והחודש הבא עם גוון בהיר יותר של גופן." sqref="B2:D2"/>
    <dataValidation allowBlank="1" showInputMessage="1" showErrorMessage="1" prompt="לוח שנה - חודש אוקטובר" sqref="A1"/>
    <dataValidation allowBlank="1" showInputMessage="1" showErrorMessage="1" prompt="יום בשבוע שנקבע באופן אוטומטי" sqref="C3:H3"/>
  </dataValidations>
  <printOptions horizontalCentered="1"/>
  <pageMargins left="0.25" right="0.25" top="0.5" bottom="0.5" header="0.3" footer="0.3"/>
  <pageSetup paperSize="9" scale="85" orientation="landscape" r:id="rId1"/>
  <headerFooter differentFirst="1"/>
  <drawing r:id="rId2"/>
</worksheet>
</file>

<file path=xl/worksheets/sheet3.xml><?xml version="1.0" encoding="utf-8"?>
<worksheet xmlns="http://schemas.openxmlformats.org/spreadsheetml/2006/main" xmlns:r="http://schemas.openxmlformats.org/officeDocument/2006/relationships">
  <sheetPr>
    <tabColor theme="5" tint="0.59999389629810485"/>
    <pageSetUpPr fitToPage="1"/>
  </sheetPr>
  <dimension ref="A1:L15"/>
  <sheetViews>
    <sheetView showGridLines="0" rightToLeft="1" tabSelected="1" workbookViewId="0">
      <selection activeCell="F9" sqref="F9"/>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1:12" ht="9" customHeight="1">
      <c r="A1" s="6"/>
      <c r="B1" s="6"/>
      <c r="C1" s="6"/>
      <c r="D1" s="6"/>
      <c r="E1" s="6"/>
      <c r="F1" s="6"/>
      <c r="G1" s="6"/>
      <c r="H1" s="6"/>
      <c r="I1" s="6" t="s">
        <v>1</v>
      </c>
    </row>
    <row r="2" spans="1:12" ht="96" customHeight="1">
      <c r="A2" s="6"/>
      <c r="B2" s="69" t="str">
        <f>"נובמבר "&amp;שנה_קלנדרית2023</f>
        <v>נובמבר 2023</v>
      </c>
      <c r="C2" s="69"/>
      <c r="D2" s="69"/>
      <c r="E2" s="8"/>
      <c r="F2" s="8"/>
      <c r="G2" s="8"/>
      <c r="H2" s="9"/>
      <c r="I2" s="6"/>
    </row>
    <row r="3" spans="1:12" s="57" customFormat="1" ht="24" customHeight="1">
      <c r="A3" s="10"/>
      <c r="B3" s="35" t="str">
        <f>תחילת_השבוע</f>
        <v>יום ראשון</v>
      </c>
      <c r="C3" s="36" t="str">
        <f t="shared" ref="C3:H3" si="0">TEXT(C4,"aaaa")</f>
        <v>יום שני</v>
      </c>
      <c r="D3" s="36" t="str">
        <f t="shared" si="0"/>
        <v>יום שלישי</v>
      </c>
      <c r="E3" s="36" t="str">
        <f t="shared" si="0"/>
        <v>יום רביעי</v>
      </c>
      <c r="F3" s="36" t="str">
        <f t="shared" si="0"/>
        <v>יום חמישי</v>
      </c>
      <c r="G3" s="36" t="str">
        <f t="shared" si="0"/>
        <v>יום שישי</v>
      </c>
      <c r="H3" s="37" t="str">
        <f t="shared" si="0"/>
        <v>שבת</v>
      </c>
      <c r="I3" s="10"/>
      <c r="K3" s="58" t="s">
        <v>2</v>
      </c>
      <c r="L3" s="58"/>
    </row>
    <row r="4" spans="1:12" s="60" customFormat="1" ht="24" customHeight="1">
      <c r="A4" s="15"/>
      <c r="B4" s="59">
        <f t="array" ref="B4:H4">ימים_ושבועות+DATE(שנה_קלנדרית2023,11,1)-WEEKDAY(DATE(שנה_קלנדרית2023,11,1),(תחילת_השבוע="יום שני")+1)+1</f>
        <v>45228</v>
      </c>
      <c r="C4" s="59">
        <v>45229</v>
      </c>
      <c r="D4" s="59">
        <v>45230</v>
      </c>
      <c r="E4" s="59">
        <v>45231</v>
      </c>
      <c r="F4" s="59">
        <v>45232</v>
      </c>
      <c r="G4" s="59">
        <v>45233</v>
      </c>
      <c r="H4" s="59">
        <v>45234</v>
      </c>
      <c r="I4" s="15"/>
      <c r="K4" s="17" t="s">
        <v>3</v>
      </c>
      <c r="L4" s="17" t="s">
        <v>4</v>
      </c>
    </row>
    <row r="5" spans="1:12" s="62" customFormat="1" ht="56.1" customHeight="1">
      <c r="A5" s="18"/>
      <c r="B5" s="61"/>
      <c r="C5" s="61"/>
      <c r="D5" s="61"/>
      <c r="E5" s="39" t="s">
        <v>20</v>
      </c>
      <c r="F5" s="39" t="s">
        <v>20</v>
      </c>
      <c r="G5" s="61" t="s">
        <v>27</v>
      </c>
      <c r="H5" s="61"/>
      <c r="I5" s="18"/>
      <c r="K5" s="63">
        <v>2023</v>
      </c>
      <c r="L5" s="63" t="s">
        <v>5</v>
      </c>
    </row>
    <row r="6" spans="1:12" s="60" customFormat="1" ht="24" customHeight="1">
      <c r="A6" s="15"/>
      <c r="B6" s="50">
        <f t="array" ref="B6:H6">ימים_ושבועות+DATE(שנה_קלנדרית2023,11,1)-WEEKDAY(DATE(שנה_קלנדרית2023,11,1),(תחילת_השבוע="יום שני")+1)+8</f>
        <v>45235</v>
      </c>
      <c r="C6" s="50">
        <v>45236</v>
      </c>
      <c r="D6" s="50">
        <v>45237</v>
      </c>
      <c r="E6" s="50">
        <v>45238</v>
      </c>
      <c r="F6" s="50">
        <v>45239</v>
      </c>
      <c r="G6" s="50">
        <v>45240</v>
      </c>
      <c r="H6" s="50">
        <v>45241</v>
      </c>
      <c r="I6" s="15"/>
    </row>
    <row r="7" spans="1:12" s="62" customFormat="1" ht="56.1" customHeight="1">
      <c r="A7" s="18"/>
      <c r="B7" s="39" t="s">
        <v>63</v>
      </c>
      <c r="C7" s="39" t="s">
        <v>63</v>
      </c>
      <c r="D7" s="39" t="s">
        <v>63</v>
      </c>
      <c r="E7" s="39" t="s">
        <v>63</v>
      </c>
      <c r="F7" s="39" t="s">
        <v>63</v>
      </c>
      <c r="G7" s="39" t="s">
        <v>27</v>
      </c>
      <c r="H7" s="39"/>
      <c r="I7" s="18"/>
    </row>
    <row r="8" spans="1:12" s="60" customFormat="1" ht="24" customHeight="1">
      <c r="A8" s="15"/>
      <c r="B8" s="64">
        <f t="array" ref="B8:H8">ימים_ושבועות+DATE(שנה_קלנדרית2023,11,1)-WEEKDAY(DATE(שנה_קלנדרית2023,11,1),(תחילת_השבוע="יום שני")+1)+15</f>
        <v>45242</v>
      </c>
      <c r="C8" s="64">
        <v>45243</v>
      </c>
      <c r="D8" s="64">
        <v>45244</v>
      </c>
      <c r="E8" s="64">
        <v>45245</v>
      </c>
      <c r="F8" s="64">
        <v>45246</v>
      </c>
      <c r="G8" s="64">
        <v>45247</v>
      </c>
      <c r="H8" s="64">
        <v>45248</v>
      </c>
      <c r="I8" s="15"/>
    </row>
    <row r="9" spans="1:12" s="62" customFormat="1" ht="56.1" customHeight="1">
      <c r="A9" s="18"/>
      <c r="B9" s="39" t="s">
        <v>63</v>
      </c>
      <c r="C9" s="39" t="s">
        <v>63</v>
      </c>
      <c r="D9" s="39" t="s">
        <v>63</v>
      </c>
      <c r="E9" s="39" t="s">
        <v>63</v>
      </c>
      <c r="F9" s="39" t="s">
        <v>63</v>
      </c>
      <c r="G9" s="61" t="s">
        <v>27</v>
      </c>
      <c r="H9" s="61"/>
      <c r="I9" s="18"/>
    </row>
    <row r="10" spans="1:12" s="60" customFormat="1" ht="24" customHeight="1">
      <c r="A10" s="15"/>
      <c r="B10" s="50">
        <f t="array" ref="B10:H10">ימים_ושבועות+DATE(שנה_קלנדרית2023,11,1)-WEEKDAY(DATE(שנה_קלנדרית2023,11,1),(תחילת_השבוע="יום שני")+1)+22</f>
        <v>45249</v>
      </c>
      <c r="C10" s="50">
        <v>45250</v>
      </c>
      <c r="D10" s="50">
        <v>45251</v>
      </c>
      <c r="E10" s="50">
        <v>45252</v>
      </c>
      <c r="F10" s="50">
        <v>45253</v>
      </c>
      <c r="G10" s="50">
        <v>45254</v>
      </c>
      <c r="H10" s="50">
        <v>45255</v>
      </c>
      <c r="I10" s="15"/>
    </row>
    <row r="11" spans="1:12" s="62" customFormat="1" ht="56.1" customHeight="1">
      <c r="A11" s="18"/>
      <c r="B11" s="39" t="s">
        <v>30</v>
      </c>
      <c r="C11" s="39" t="s">
        <v>30</v>
      </c>
      <c r="D11" s="39" t="s">
        <v>30</v>
      </c>
      <c r="E11" s="39" t="s">
        <v>30</v>
      </c>
      <c r="F11" s="39" t="s">
        <v>30</v>
      </c>
      <c r="G11" s="39" t="s">
        <v>27</v>
      </c>
      <c r="H11" s="39"/>
      <c r="I11" s="18"/>
    </row>
    <row r="12" spans="1:12" s="60" customFormat="1" ht="24" customHeight="1">
      <c r="A12" s="15"/>
      <c r="B12" s="64">
        <f t="array" ref="B12:H12">ימים_ושבועות+DATE(שנה_קלנדרית2023,11,1)-WEEKDAY(DATE(שנה_קלנדרית2023,11,1),(תחילת_השבוע="יום שני")+1)+29</f>
        <v>45256</v>
      </c>
      <c r="C12" s="64">
        <v>45257</v>
      </c>
      <c r="D12" s="64">
        <v>45258</v>
      </c>
      <c r="E12" s="64">
        <v>45259</v>
      </c>
      <c r="F12" s="64">
        <v>45260</v>
      </c>
      <c r="G12" s="64">
        <v>45261</v>
      </c>
      <c r="H12" s="64">
        <v>45262</v>
      </c>
      <c r="I12" s="15"/>
    </row>
    <row r="13" spans="1:12" s="62" customFormat="1" ht="56.1" customHeight="1">
      <c r="A13" s="18"/>
      <c r="B13" s="61"/>
      <c r="C13" s="61"/>
      <c r="D13" s="61"/>
      <c r="E13" s="61"/>
      <c r="F13" s="61"/>
      <c r="G13" s="61" t="s">
        <v>27</v>
      </c>
      <c r="H13" s="61"/>
      <c r="I13" s="18"/>
    </row>
    <row r="14" spans="1:12" s="60" customFormat="1" ht="24" customHeight="1">
      <c r="A14" s="15"/>
      <c r="B14" s="50">
        <f t="array" ref="B14:C14">ימים_ושבועות+DATE(שנה_קלנדרית2023,11,1)-WEEKDAY(DATE(שנה_קלנדרית2023,11,1),(תחילת_השבוע="יום שני")+1)+36</f>
        <v>45263</v>
      </c>
      <c r="C14" s="50">
        <v>45264</v>
      </c>
      <c r="D14" s="70" t="s">
        <v>0</v>
      </c>
      <c r="E14" s="70"/>
      <c r="F14" s="70"/>
      <c r="G14" s="70"/>
      <c r="H14" s="71"/>
      <c r="I14" s="15"/>
    </row>
    <row r="15" spans="1:12" s="62" customFormat="1" ht="56.1" customHeight="1">
      <c r="A15" s="23"/>
      <c r="B15" s="54"/>
      <c r="C15" s="54"/>
      <c r="D15" s="72"/>
      <c r="E15" s="72"/>
      <c r="F15" s="72"/>
      <c r="G15" s="72"/>
      <c r="H15" s="73"/>
      <c r="I15" s="23"/>
    </row>
  </sheetData>
  <mergeCells count="3">
    <mergeCell ref="B2:D2"/>
    <mergeCell ref="D14:H14"/>
    <mergeCell ref="D15:H15"/>
  </mergeCells>
  <conditionalFormatting sqref="B12:H12 B14:C14">
    <cfRule type="expression" dxfId="27" priority="2">
      <formula>AND(DAY(B12)&gt;=1,DAY(B12)&lt;=15)</formula>
    </cfRule>
  </conditionalFormatting>
  <conditionalFormatting sqref="B4:G4">
    <cfRule type="expression" dxfId="26" priority="1">
      <formula>DAY(B4)&gt;8</formula>
    </cfRule>
  </conditionalFormatting>
  <dataValidations count="13">
    <dataValidation allowBlank="1" showInputMessage="1" showErrorMessage="1" prompt="שורה זו ושורות 6, 8, 10, 12 ו- 14 מכילות את הימים הקלנדריים של השבוע. אם תא זה אינו מכיל את המספר 1, זהו יום מהחודש הקודם. הזן הערות בתא D15." sqref="B4"/>
    <dataValidation type="list" errorStyle="warning" allowBlank="1" showInputMessage="1" showErrorMessage="1" error="בחר יום מהרשימה. בחר 'ביטול' ולאחר מכן הקש ALT+חץ למטה כדי לבחור יום מהרשימה הנפתחת" prompt="בחר את יום תחילת השבוע בתא זה. הקש ALT+חץ למטה כדי לפתוח את הרשימה הנפתחת, הקש על החץ למטה ולאחר מכן הקש ENTER כדי לבצע בחירה" sqref="L5">
      <formula1>"יום ראשון, יום שני"</formula1>
    </dataValidation>
    <dataValidation allowBlank="1" showInputMessage="1" showErrorMessage="1" prompt="הזן שנה בתא שמתחת" sqref="K4"/>
    <dataValidation allowBlank="1" showInputMessage="1" showErrorMessage="1" prompt="בחר את יום תחילת השבוע בתא שלמטה" sqref="L4"/>
    <dataValidation allowBlank="1" showInputMessage="1" showErrorMessage="1" prompt="הזן שנה בתא זה" sqref="K5"/>
    <dataValidation allowBlank="1" showInputMessage="1" showErrorMessage="1" prompt="הזן שנה ובחר את יום ההתחלה של לוח השנה בתאים שלמטה. תאים אלה של הגדרות לוח שנה לא יודפסו" sqref="K3"/>
    <dataValidation allowBlank="1" showInputMessage="1" showErrorMessage="1" prompt="שורה זו מכילה את שמות ימי השבוע עבור לוח שנה זה. תא זה מכיל את היום הראשון בשבוע. כדי לשנות את יום תחילת השבוע, בחר יום חדש בשבוע בתא L5, בגליון העבודה 'ינואר'." sqref="B3"/>
    <dataValidation allowBlank="1" showInputMessage="1" prompt="הזן הערות חודשיות בתא שמתחת" sqref="D14:H14"/>
    <dataValidation allowBlank="1" showInputMessage="1" prompt="הזן הערות חודשיות בתא זה" sqref="D15:H15"/>
    <dataValidation allowBlank="1" showInputMessage="1" showErrorMessage="1" prompt="שורה זו ושורות 7, 9, 11, 13 ו- 15 מכילות תאים להזנת הערות יומיות הקשורות ליום הקלנדרי בתא שלעיל." sqref="B5"/>
    <dataValidation allowBlank="1" showInputMessage="1" showErrorMessage="1" prompt="השנה בתא זה מתעדכנת באופן אוטומטי בהתבסס על השנה שהוזנה בגליון העבודה 'ינואר'. לוח השנה שלהלן מכיל תאריכים עבור החודש הקודם והחודש הבא עם גוון בהיר יותר של גופן." sqref="B2:D2"/>
    <dataValidation allowBlank="1" showInputMessage="1" showErrorMessage="1" prompt="לוח שנה - חודש נובמבר" sqref="A1"/>
    <dataValidation allowBlank="1" showInputMessage="1" showErrorMessage="1" prompt="יום בשבוע שנקבע באופן אוטומטי" sqref="C3:H3"/>
  </dataValidations>
  <printOptions horizontalCentered="1"/>
  <pageMargins left="0.25" right="0.25" top="0.5" bottom="0.5" header="0.3" footer="0.3"/>
  <pageSetup paperSize="9" scale="85" orientation="landscape" r:id="rId1"/>
  <headerFooter differentFirst="1"/>
  <drawing r:id="rId2"/>
</worksheet>
</file>

<file path=xl/worksheets/sheet4.xml><?xml version="1.0" encoding="utf-8"?>
<worksheet xmlns="http://schemas.openxmlformats.org/spreadsheetml/2006/main" xmlns:r="http://schemas.openxmlformats.org/officeDocument/2006/relationships">
  <sheetPr>
    <tabColor theme="8" tint="0.59999389629810485"/>
    <pageSetUpPr fitToPage="1"/>
  </sheetPr>
  <dimension ref="A1:L15"/>
  <sheetViews>
    <sheetView showGridLines="0" rightToLeft="1" workbookViewId="0">
      <selection activeCell="G9" sqref="G9"/>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1:12" ht="9" customHeight="1">
      <c r="A1" s="6"/>
      <c r="B1" s="6"/>
      <c r="C1" s="6"/>
      <c r="D1" s="6"/>
      <c r="E1" s="6"/>
      <c r="F1" s="6"/>
      <c r="G1" s="6"/>
      <c r="H1" s="6"/>
      <c r="I1" s="6" t="s">
        <v>1</v>
      </c>
    </row>
    <row r="2" spans="1:12" ht="96" customHeight="1">
      <c r="A2" s="6"/>
      <c r="B2" s="74" t="str">
        <f>"דצמבר "&amp;שנה_קלנדרית2023</f>
        <v>דצמבר 2023</v>
      </c>
      <c r="C2" s="74"/>
      <c r="D2" s="74"/>
      <c r="E2" s="8"/>
      <c r="F2" s="8"/>
      <c r="G2" s="8"/>
      <c r="H2" s="9"/>
      <c r="I2" s="6"/>
    </row>
    <row r="3" spans="1:12" s="57" customFormat="1" ht="24" customHeight="1">
      <c r="A3" s="10"/>
      <c r="B3" s="11" t="str">
        <f>תחילת_השבוע</f>
        <v>יום ראשון</v>
      </c>
      <c r="C3" s="12" t="str">
        <f t="shared" ref="C3:H3" si="0">TEXT(C4,"aaaa")</f>
        <v>יום שני</v>
      </c>
      <c r="D3" s="12" t="str">
        <f t="shared" si="0"/>
        <v>יום שלישי</v>
      </c>
      <c r="E3" s="12" t="str">
        <f t="shared" si="0"/>
        <v>יום רביעי</v>
      </c>
      <c r="F3" s="12" t="str">
        <f t="shared" si="0"/>
        <v>יום חמישי</v>
      </c>
      <c r="G3" s="12" t="str">
        <f t="shared" si="0"/>
        <v>יום שישי</v>
      </c>
      <c r="H3" s="13" t="str">
        <f t="shared" si="0"/>
        <v>שבת</v>
      </c>
      <c r="I3" s="10"/>
      <c r="K3" s="58" t="s">
        <v>2</v>
      </c>
      <c r="L3" s="58"/>
    </row>
    <row r="4" spans="1:12" s="60" customFormat="1" ht="24" customHeight="1">
      <c r="A4" s="15"/>
      <c r="B4" s="65">
        <f t="array" ref="B4:H4">ימים_ושבועות+DATE(שנה_קלנדרית2023,12,1)-WEEKDAY(DATE(שנה_קלנדרית2023,12,1),(תחילת_השבוע="יום שני")+1)+1</f>
        <v>45256</v>
      </c>
      <c r="C4" s="65">
        <v>45257</v>
      </c>
      <c r="D4" s="65">
        <v>45258</v>
      </c>
      <c r="E4" s="65">
        <v>45259</v>
      </c>
      <c r="F4" s="65">
        <v>45260</v>
      </c>
      <c r="G4" s="65">
        <v>45261</v>
      </c>
      <c r="H4" s="66">
        <v>45262</v>
      </c>
      <c r="I4" s="15"/>
      <c r="K4" s="17" t="s">
        <v>3</v>
      </c>
      <c r="L4" s="17" t="s">
        <v>4</v>
      </c>
    </row>
    <row r="5" spans="1:12" s="62" customFormat="1" ht="56.1" customHeight="1">
      <c r="A5" s="18"/>
      <c r="B5" s="67"/>
      <c r="C5" s="67"/>
      <c r="D5" s="67"/>
      <c r="E5" s="67" t="s">
        <v>33</v>
      </c>
      <c r="F5" s="67" t="s">
        <v>33</v>
      </c>
      <c r="G5" s="67" t="s">
        <v>27</v>
      </c>
      <c r="H5" s="67"/>
      <c r="I5" s="18"/>
      <c r="K5" s="63">
        <v>2023</v>
      </c>
      <c r="L5" s="63" t="s">
        <v>5</v>
      </c>
    </row>
    <row r="6" spans="1:12" s="60" customFormat="1" ht="24" customHeight="1">
      <c r="A6" s="15"/>
      <c r="B6" s="49">
        <f t="array" ref="B6:H6">ימים_ושבועות+DATE(שנה_קלנדרית2023,12,1)-WEEKDAY(DATE(שנה_קלנדרית2023,12,1),(תחילת_השבוע="יום שני")+1)+8</f>
        <v>45263</v>
      </c>
      <c r="C6" s="49">
        <v>45264</v>
      </c>
      <c r="D6" s="49">
        <v>45265</v>
      </c>
      <c r="E6" s="49">
        <v>45266</v>
      </c>
      <c r="F6" s="49">
        <v>45267</v>
      </c>
      <c r="G6" s="49">
        <v>45268</v>
      </c>
      <c r="H6" s="49">
        <v>45269</v>
      </c>
      <c r="I6" s="15"/>
    </row>
    <row r="7" spans="1:12" s="62" customFormat="1" ht="56.1" customHeight="1">
      <c r="A7" s="18"/>
      <c r="B7" s="67" t="s">
        <v>33</v>
      </c>
      <c r="C7" s="67" t="s">
        <v>33</v>
      </c>
      <c r="D7" s="67" t="s">
        <v>33</v>
      </c>
      <c r="E7" s="67" t="s">
        <v>33</v>
      </c>
      <c r="F7" s="22" t="s">
        <v>32</v>
      </c>
      <c r="G7" s="22" t="s">
        <v>27</v>
      </c>
      <c r="H7" s="22"/>
      <c r="I7" s="18"/>
    </row>
    <row r="8" spans="1:12" s="60" customFormat="1" ht="24" customHeight="1">
      <c r="A8" s="15"/>
      <c r="B8" s="68">
        <f t="array" ref="B8:H8">ימים_ושבועות+DATE(שנה_קלנדרית2023,12,1)-WEEKDAY(DATE(שנה_קלנדרית2023,12,1),(תחילת_השבוע="יום שני")+1)+15</f>
        <v>45270</v>
      </c>
      <c r="C8" s="68">
        <v>45271</v>
      </c>
      <c r="D8" s="68">
        <v>45272</v>
      </c>
      <c r="E8" s="68">
        <v>45273</v>
      </c>
      <c r="F8" s="68">
        <v>45274</v>
      </c>
      <c r="G8" s="68">
        <v>45275</v>
      </c>
      <c r="H8" s="68">
        <v>45276</v>
      </c>
      <c r="I8" s="15"/>
    </row>
    <row r="9" spans="1:12" s="62" customFormat="1" ht="56.1" customHeight="1">
      <c r="A9" s="18"/>
      <c r="B9" s="67" t="s">
        <v>31</v>
      </c>
      <c r="C9" s="67" t="s">
        <v>64</v>
      </c>
      <c r="D9" s="67" t="s">
        <v>64</v>
      </c>
      <c r="E9" s="67" t="s">
        <v>64</v>
      </c>
      <c r="F9" s="67" t="s">
        <v>64</v>
      </c>
      <c r="G9" s="67" t="s">
        <v>27</v>
      </c>
      <c r="H9" s="67"/>
      <c r="I9" s="18"/>
    </row>
    <row r="10" spans="1:12" s="60" customFormat="1" ht="24" customHeight="1">
      <c r="A10" s="15"/>
      <c r="B10" s="49">
        <f t="array" ref="B10:H10">ימים_ושבועות+DATE(שנה_קלנדרית2023,12,1)-WEEKDAY(DATE(שנה_קלנדרית2023,12,1),(תחילת_השבוע="יום שני")+1)+22</f>
        <v>45277</v>
      </c>
      <c r="C10" s="49">
        <v>45278</v>
      </c>
      <c r="D10" s="49">
        <v>45279</v>
      </c>
      <c r="E10" s="49">
        <v>45280</v>
      </c>
      <c r="F10" s="49">
        <v>45281</v>
      </c>
      <c r="G10" s="49">
        <v>45282</v>
      </c>
      <c r="H10" s="49">
        <v>45283</v>
      </c>
      <c r="I10" s="15"/>
    </row>
    <row r="11" spans="1:12" s="62" customFormat="1" ht="56.1" customHeight="1">
      <c r="A11" s="67" t="s">
        <v>31</v>
      </c>
      <c r="B11" s="22" t="s">
        <v>34</v>
      </c>
      <c r="C11" s="22" t="s">
        <v>34</v>
      </c>
      <c r="D11" s="22" t="s">
        <v>34</v>
      </c>
      <c r="E11" s="22" t="s">
        <v>34</v>
      </c>
      <c r="F11" s="22" t="s">
        <v>34</v>
      </c>
      <c r="G11" s="22" t="s">
        <v>27</v>
      </c>
      <c r="H11" s="22"/>
      <c r="I11" s="18"/>
    </row>
    <row r="12" spans="1:12" s="60" customFormat="1" ht="24" customHeight="1">
      <c r="A12" s="15"/>
      <c r="B12" s="68">
        <f t="array" ref="B12:H12">ימים_ושבועות+DATE(שנה_קלנדרית2023,12,1)-WEEKDAY(DATE(שנה_קלנדרית2023,12,1),(תחילת_השבוע="יום שני")+1)+29</f>
        <v>45284</v>
      </c>
      <c r="C12" s="68">
        <v>45285</v>
      </c>
      <c r="D12" s="68">
        <v>45286</v>
      </c>
      <c r="E12" s="68">
        <v>45287</v>
      </c>
      <c r="F12" s="68">
        <v>45288</v>
      </c>
      <c r="G12" s="68">
        <v>45289</v>
      </c>
      <c r="H12" s="68">
        <v>45290</v>
      </c>
      <c r="I12" s="15"/>
    </row>
    <row r="13" spans="1:12" s="62" customFormat="1" ht="56.1" customHeight="1">
      <c r="A13" s="18"/>
      <c r="B13" s="67" t="s">
        <v>35</v>
      </c>
      <c r="C13" s="67" t="s">
        <v>35</v>
      </c>
      <c r="D13" s="67" t="s">
        <v>35</v>
      </c>
      <c r="E13" s="67" t="s">
        <v>35</v>
      </c>
      <c r="F13" s="67" t="s">
        <v>35</v>
      </c>
      <c r="G13" s="67" t="s">
        <v>11</v>
      </c>
      <c r="H13" s="67"/>
      <c r="I13" s="18"/>
    </row>
    <row r="14" spans="1:12" s="60" customFormat="1" ht="24" customHeight="1">
      <c r="A14" s="15"/>
      <c r="B14" s="49">
        <f t="array" ref="B14:C14">ימים_ושבועות+DATE(שנה_קלנדרית2023,12,1)-WEEKDAY(DATE(שנה_קלנדרית2023,12,1),(תחילת_השבוע="יום שני")+1)+36</f>
        <v>45291</v>
      </c>
      <c r="C14" s="49">
        <v>45292</v>
      </c>
      <c r="D14" s="75" t="s">
        <v>0</v>
      </c>
      <c r="E14" s="75"/>
      <c r="F14" s="75"/>
      <c r="G14" s="75"/>
      <c r="H14" s="76"/>
      <c r="I14" s="15"/>
    </row>
    <row r="15" spans="1:12" s="62" customFormat="1" ht="56.1" customHeight="1">
      <c r="A15" s="23"/>
      <c r="B15" s="53"/>
      <c r="C15" s="53"/>
      <c r="D15" s="77"/>
      <c r="E15" s="77"/>
      <c r="F15" s="77"/>
      <c r="G15" s="77"/>
      <c r="H15" s="78"/>
      <c r="I15" s="23"/>
    </row>
  </sheetData>
  <mergeCells count="3">
    <mergeCell ref="B2:D2"/>
    <mergeCell ref="D14:H14"/>
    <mergeCell ref="D15:H15"/>
  </mergeCells>
  <conditionalFormatting sqref="B12:H12 B14:C14">
    <cfRule type="expression" dxfId="25" priority="2">
      <formula>AND(DAY(B12)&gt;=1,DAY(B12)&lt;=15)</formula>
    </cfRule>
  </conditionalFormatting>
  <conditionalFormatting sqref="B4:G4">
    <cfRule type="expression" dxfId="24" priority="1">
      <formula>DAY(B4)&gt;8</formula>
    </cfRule>
  </conditionalFormatting>
  <dataValidations count="13">
    <dataValidation allowBlank="1" showInputMessage="1" showErrorMessage="1" prompt="שורה זו ושורות 6, 8, 10, 12 ו- 14 מכילות את הימים הקלנדריים של השבוע. אם תא זה אינו מכיל את המספר 1, זהו יום מהחודש הקודם. הזן הערות בתא D15." sqref="B4"/>
    <dataValidation type="list" errorStyle="warning" allowBlank="1" showInputMessage="1" showErrorMessage="1" error="בחר יום מהרשימה. בחר 'ביטול' ולאחר מכן הקש ALT+חץ למטה כדי לבחור יום מהרשימה הנפתחת" prompt="בחר את יום תחילת השבוע בתא זה. הקש ALT+חץ למטה כדי לפתוח את הרשימה הנפתחת, הקש על החץ למטה ולאחר מכן הקש ENTER כדי לבצע בחירה" sqref="L5">
      <formula1>"יום ראשון, יום שני"</formula1>
    </dataValidation>
    <dataValidation allowBlank="1" showInputMessage="1" showErrorMessage="1" prompt="הזן שנה בתא שמתחת" sqref="K4"/>
    <dataValidation allowBlank="1" showInputMessage="1" showErrorMessage="1" prompt="בחר את יום תחילת השבוע בתא שלמטה" sqref="L4"/>
    <dataValidation allowBlank="1" showInputMessage="1" showErrorMessage="1" prompt="הזן שנה בתא זה" sqref="K5"/>
    <dataValidation allowBlank="1" showInputMessage="1" showErrorMessage="1" prompt="הזן שנה ובחר את יום ההתחלה של לוח השנה בתאים שלמטה. תאים אלה של הגדרות לוח שנה לא יודפסו" sqref="K3"/>
    <dataValidation allowBlank="1" showInputMessage="1" showErrorMessage="1" prompt="שורה זו ושורות 7, 9, 11, 13 ו- 15 מכילות תאים להזנת הערות יומיות הקשורות ליום הקלנדרי בתא שלעיל." sqref="B5"/>
    <dataValidation allowBlank="1" showInputMessage="1" prompt="הזן הערות חודשיות בתא זה" sqref="D15:H15"/>
    <dataValidation allowBlank="1" showInputMessage="1" prompt="הזן הערות חודשיות בתא שמתחת" sqref="D14:H14"/>
    <dataValidation allowBlank="1" showInputMessage="1" showErrorMessage="1" prompt="שורה זו מכילה את שמות ימי השבוע עבור לוח שנה זה. תא זה מכיל את היום הראשון בשבוע. כדי לשנות את יום תחילת השבוע, בחר יום חדש בשבוע בתא L5, בגליון העבודה 'ינואר'." sqref="B3"/>
    <dataValidation allowBlank="1" showInputMessage="1" showErrorMessage="1" prompt="השנה בתא זה מתעדכנת באופן אוטומטי בהתבסס על השנה שהוזנה בגליון העבודה 'ינואר'. לוח השנה שלהלן מכיל תאריכים עבור החודש הקודם והחודש הבא עם גוון בהיר יותר של גופן." sqref="B2:D2"/>
    <dataValidation allowBlank="1" showInputMessage="1" showErrorMessage="1" prompt="לוח שנה - חודש דצמבר" sqref="A1"/>
    <dataValidation allowBlank="1" showInputMessage="1" showErrorMessage="1" prompt="יום בשבוע שנקבע באופן אוטומטי" sqref="C3:H3"/>
  </dataValidations>
  <printOptions horizontalCentered="1"/>
  <pageMargins left="0.25" right="0.25" top="0.5" bottom="0.5" header="0.3" footer="0.3"/>
  <pageSetup paperSize="9" scale="85" orientation="landscape" r:id="rId1"/>
  <headerFooter differentFirst="1"/>
  <drawing r:id="rId2"/>
</worksheet>
</file>

<file path=xl/worksheets/sheet5.xml><?xml version="1.0" encoding="utf-8"?>
<worksheet xmlns="http://schemas.openxmlformats.org/spreadsheetml/2006/main" xmlns:r="http://schemas.openxmlformats.org/officeDocument/2006/relationships">
  <sheetPr codeName="Sheet1">
    <tabColor theme="8" tint="0.59999389629810485"/>
    <pageSetUpPr autoPageBreaks="0" fitToPage="1"/>
  </sheetPr>
  <dimension ref="A1:L15"/>
  <sheetViews>
    <sheetView showGridLines="0" rightToLeft="1" topLeftCell="A7" workbookViewId="0">
      <selection activeCell="F11" sqref="F11"/>
    </sheetView>
  </sheetViews>
  <sheetFormatPr defaultColWidth="8.75" defaultRowHeight="16.5"/>
  <cols>
    <col min="1" max="1" width="1.625" style="1" customWidth="1"/>
    <col min="2" max="8" width="16.625" style="1" customWidth="1"/>
    <col min="9" max="9" width="1.625" style="2" customWidth="1"/>
    <col min="10" max="10" width="8.625" style="2" customWidth="1"/>
    <col min="11" max="11" width="13" style="2" customWidth="1"/>
    <col min="12" max="12" width="13.875" style="2" customWidth="1"/>
    <col min="13" max="13" width="1.625" style="2" customWidth="1"/>
    <col min="14" max="16384" width="8.75" style="2"/>
  </cols>
  <sheetData>
    <row r="1" spans="1:12" ht="9" customHeight="1">
      <c r="A1" s="6"/>
      <c r="B1" s="6"/>
      <c r="C1" s="6"/>
      <c r="D1" s="6"/>
      <c r="E1" s="6"/>
      <c r="F1" s="6"/>
      <c r="G1" s="6"/>
      <c r="H1" s="6"/>
      <c r="I1" s="7" t="s">
        <v>1</v>
      </c>
      <c r="J1" s="7"/>
      <c r="K1" s="7"/>
      <c r="L1" s="7"/>
    </row>
    <row r="2" spans="1:12" ht="96" customHeight="1">
      <c r="A2" s="6"/>
      <c r="B2" s="74" t="str">
        <f>"ינואר "&amp;שנה_קלנדרית</f>
        <v>ינואר 2024</v>
      </c>
      <c r="C2" s="74"/>
      <c r="D2" s="74"/>
      <c r="E2" s="8"/>
      <c r="F2" s="8"/>
      <c r="G2" s="8"/>
      <c r="H2" s="9"/>
      <c r="I2" s="7"/>
      <c r="J2" s="7"/>
      <c r="K2" s="7"/>
      <c r="L2" s="7"/>
    </row>
    <row r="3" spans="1:12" s="4" customFormat="1" ht="24" customHeight="1">
      <c r="A3" s="10"/>
      <c r="B3" s="11" t="str">
        <f>תחילת_השבוע</f>
        <v>יום ראשון</v>
      </c>
      <c r="C3" s="12" t="str">
        <f t="shared" ref="C3:H3" si="0">TEXT(C4,"aaaa")</f>
        <v>יום שני</v>
      </c>
      <c r="D3" s="12" t="str">
        <f t="shared" si="0"/>
        <v>יום שלישי</v>
      </c>
      <c r="E3" s="12" t="str">
        <f t="shared" si="0"/>
        <v>יום רביעי</v>
      </c>
      <c r="F3" s="12" t="str">
        <f t="shared" si="0"/>
        <v>יום חמישי</v>
      </c>
      <c r="G3" s="12" t="str">
        <f t="shared" si="0"/>
        <v>יום שישי</v>
      </c>
      <c r="H3" s="13" t="str">
        <f t="shared" si="0"/>
        <v>שבת</v>
      </c>
      <c r="I3" s="14"/>
      <c r="J3" s="14"/>
      <c r="K3" s="79" t="s">
        <v>2</v>
      </c>
      <c r="L3" s="79"/>
    </row>
    <row r="4" spans="1:12" s="3" customFormat="1" ht="24" customHeight="1">
      <c r="A4" s="15"/>
      <c r="B4" s="40">
        <f t="array" ref="B4:H4">ימים_ושבועות+DATE(שנה_קלנדרית,1,1)-WEEKDAY(DATE(שנה_קלנדרית,1,1),(תחילת_השבוע="יום שני")+1)+1</f>
        <v>45291</v>
      </c>
      <c r="C4" s="40">
        <v>45292</v>
      </c>
      <c r="D4" s="40">
        <v>45293</v>
      </c>
      <c r="E4" s="40">
        <v>45294</v>
      </c>
      <c r="F4" s="40">
        <v>45295</v>
      </c>
      <c r="G4" s="40">
        <v>45296</v>
      </c>
      <c r="H4" s="41">
        <v>45297</v>
      </c>
      <c r="I4" s="16"/>
      <c r="J4" s="16"/>
      <c r="K4" s="17" t="s">
        <v>3</v>
      </c>
      <c r="L4" s="17" t="s">
        <v>4</v>
      </c>
    </row>
    <row r="5" spans="1:12" s="5" customFormat="1" ht="56.1" customHeight="1">
      <c r="A5" s="18"/>
      <c r="B5" s="19" t="s">
        <v>38</v>
      </c>
      <c r="C5" s="19" t="s">
        <v>38</v>
      </c>
      <c r="D5" s="19" t="s">
        <v>38</v>
      </c>
      <c r="E5" s="19" t="s">
        <v>38</v>
      </c>
      <c r="F5" s="19" t="s">
        <v>38</v>
      </c>
      <c r="G5" s="19" t="s">
        <v>27</v>
      </c>
      <c r="H5" s="19"/>
      <c r="I5" s="20"/>
      <c r="J5" s="20"/>
      <c r="K5" s="21">
        <v>2024</v>
      </c>
      <c r="L5" s="21" t="s">
        <v>5</v>
      </c>
    </row>
    <row r="6" spans="1:12" s="3" customFormat="1" ht="24" customHeight="1">
      <c r="A6" s="15"/>
      <c r="B6" s="49">
        <f t="array" ref="B6:H6">ימים_ושבועות+DATE(שנה_קלנדרית,1,1)-WEEKDAY(DATE(שנה_קלנדרית,1,1),(תחילת_השבוע="יום שני")+1)+8</f>
        <v>45298</v>
      </c>
      <c r="C6" s="49">
        <v>45299</v>
      </c>
      <c r="D6" s="49">
        <v>45300</v>
      </c>
      <c r="E6" s="49">
        <v>45301</v>
      </c>
      <c r="F6" s="49">
        <v>45302</v>
      </c>
      <c r="G6" s="49">
        <v>45303</v>
      </c>
      <c r="H6" s="49">
        <v>45304</v>
      </c>
      <c r="I6" s="16"/>
      <c r="J6" s="16"/>
      <c r="K6" s="16"/>
      <c r="L6" s="16"/>
    </row>
    <row r="7" spans="1:12" s="5" customFormat="1" ht="56.1" customHeight="1">
      <c r="A7" s="18"/>
      <c r="B7" s="19" t="s">
        <v>38</v>
      </c>
      <c r="C7" s="19" t="s">
        <v>38</v>
      </c>
      <c r="D7" s="19" t="s">
        <v>38</v>
      </c>
      <c r="E7" s="19" t="s">
        <v>38</v>
      </c>
      <c r="F7" s="19" t="s">
        <v>38</v>
      </c>
      <c r="G7" s="22" t="s">
        <v>27</v>
      </c>
      <c r="H7" s="22"/>
      <c r="I7" s="20"/>
      <c r="J7" s="20"/>
      <c r="K7" s="20"/>
      <c r="L7" s="20"/>
    </row>
    <row r="8" spans="1:12" s="3" customFormat="1" ht="24" customHeight="1">
      <c r="A8" s="15"/>
      <c r="B8" s="42">
        <f t="array" ref="B8:H8">ימים_ושבועות+DATE(שנה_קלנדרית,1,1)-WEEKDAY(DATE(שנה_קלנדרית,1,1),(תחילת_השבוע="יום שני")+1)+15</f>
        <v>45305</v>
      </c>
      <c r="C8" s="42">
        <v>45306</v>
      </c>
      <c r="D8" s="42">
        <v>45307</v>
      </c>
      <c r="E8" s="42">
        <v>45308</v>
      </c>
      <c r="F8" s="42">
        <v>45309</v>
      </c>
      <c r="G8" s="42">
        <v>45310</v>
      </c>
      <c r="H8" s="42">
        <v>45311</v>
      </c>
      <c r="I8" s="16"/>
      <c r="J8" s="16"/>
      <c r="K8" s="16"/>
      <c r="L8" s="16"/>
    </row>
    <row r="9" spans="1:12" s="5" customFormat="1" ht="56.1" customHeight="1">
      <c r="A9" s="18"/>
      <c r="B9" s="19" t="s">
        <v>36</v>
      </c>
      <c r="C9" s="19" t="s">
        <v>36</v>
      </c>
      <c r="D9" s="19" t="s">
        <v>36</v>
      </c>
      <c r="E9" s="19" t="s">
        <v>36</v>
      </c>
      <c r="F9" s="19" t="s">
        <v>36</v>
      </c>
      <c r="G9" s="19" t="s">
        <v>27</v>
      </c>
      <c r="H9" s="19"/>
      <c r="I9" s="20"/>
      <c r="J9" s="20"/>
      <c r="K9" s="20"/>
      <c r="L9" s="20"/>
    </row>
    <row r="10" spans="1:12" s="3" customFormat="1" ht="24" customHeight="1">
      <c r="A10" s="15"/>
      <c r="B10" s="49">
        <f t="array" ref="B10:H10">ימים_ושבועות+DATE(שנה_קלנדרית,1,1)-WEEKDAY(DATE(שנה_קלנדרית,1,1),(תחילת_השבוע="יום שני")+1)+22</f>
        <v>45312</v>
      </c>
      <c r="C10" s="49">
        <v>45313</v>
      </c>
      <c r="D10" s="49">
        <v>45314</v>
      </c>
      <c r="E10" s="49">
        <v>45315</v>
      </c>
      <c r="F10" s="49">
        <v>45316</v>
      </c>
      <c r="G10" s="49">
        <v>45317</v>
      </c>
      <c r="H10" s="49">
        <v>45318</v>
      </c>
      <c r="I10" s="16"/>
      <c r="J10" s="16"/>
      <c r="K10" s="16"/>
      <c r="L10" s="16"/>
    </row>
    <row r="11" spans="1:12" s="5" customFormat="1" ht="56.1" customHeight="1">
      <c r="A11" s="18"/>
      <c r="B11" s="19" t="s">
        <v>36</v>
      </c>
      <c r="C11" s="19" t="s">
        <v>36</v>
      </c>
      <c r="D11" s="19" t="s">
        <v>36</v>
      </c>
      <c r="E11" s="19" t="s">
        <v>36</v>
      </c>
      <c r="F11" s="19" t="s">
        <v>36</v>
      </c>
      <c r="G11" s="22" t="s">
        <v>27</v>
      </c>
      <c r="H11" s="22"/>
      <c r="I11" s="20"/>
      <c r="J11" s="20"/>
      <c r="K11" s="20"/>
      <c r="L11" s="20"/>
    </row>
    <row r="12" spans="1:12" s="3" customFormat="1" ht="24" customHeight="1">
      <c r="A12" s="15"/>
      <c r="B12" s="42">
        <f t="array" ref="B12:H12">ימים_ושבועות+DATE(שנה_קלנדרית,1,1)-WEEKDAY(DATE(שנה_קלנדרית,1,1),(תחילת_השבוע="יום שני")+1)+29</f>
        <v>45319</v>
      </c>
      <c r="C12" s="42">
        <v>45320</v>
      </c>
      <c r="D12" s="42">
        <v>45321</v>
      </c>
      <c r="E12" s="42">
        <v>45322</v>
      </c>
      <c r="F12" s="42">
        <v>45323</v>
      </c>
      <c r="G12" s="42">
        <v>45324</v>
      </c>
      <c r="H12" s="42">
        <v>45325</v>
      </c>
      <c r="I12" s="16"/>
      <c r="J12" s="16"/>
      <c r="K12" s="16"/>
      <c r="L12" s="16"/>
    </row>
    <row r="13" spans="1:12" s="5" customFormat="1" ht="56.1" customHeight="1">
      <c r="A13" s="18"/>
      <c r="B13" s="19" t="s">
        <v>37</v>
      </c>
      <c r="C13" s="19" t="s">
        <v>37</v>
      </c>
      <c r="D13" s="19" t="s">
        <v>37</v>
      </c>
      <c r="E13" s="19" t="s">
        <v>37</v>
      </c>
      <c r="F13" s="19" t="s">
        <v>37</v>
      </c>
      <c r="G13" s="19" t="s">
        <v>27</v>
      </c>
      <c r="H13" s="19"/>
      <c r="I13" s="20"/>
      <c r="J13" s="20"/>
      <c r="K13" s="20"/>
      <c r="L13" s="20"/>
    </row>
    <row r="14" spans="1:12" s="3" customFormat="1" ht="24" customHeight="1">
      <c r="A14" s="15"/>
      <c r="B14" s="49">
        <f t="array" ref="B14:C14">ימים_ושבועות+DATE(שנה_קלנדרית,1,1)-WEEKDAY(DATE(שנה_קלנדרית,1,1),(תחילת_השבוע="יום שני")+1)+36</f>
        <v>45326</v>
      </c>
      <c r="C14" s="49">
        <v>45327</v>
      </c>
      <c r="D14" s="75" t="s">
        <v>0</v>
      </c>
      <c r="E14" s="75"/>
      <c r="F14" s="75"/>
      <c r="G14" s="75"/>
      <c r="H14" s="76"/>
      <c r="I14" s="16"/>
      <c r="J14" s="16"/>
      <c r="K14" s="16"/>
      <c r="L14" s="16"/>
    </row>
    <row r="15" spans="1:12" s="5" customFormat="1" ht="56.1" customHeight="1">
      <c r="A15" s="23"/>
      <c r="B15" s="53"/>
      <c r="C15" s="53"/>
      <c r="D15" s="77"/>
      <c r="E15" s="77"/>
      <c r="F15" s="77"/>
      <c r="G15" s="77"/>
      <c r="H15" s="78"/>
      <c r="I15" s="24"/>
      <c r="J15" s="24"/>
      <c r="K15" s="24"/>
      <c r="L15" s="24"/>
    </row>
  </sheetData>
  <mergeCells count="4">
    <mergeCell ref="B2:D2"/>
    <mergeCell ref="D14:H14"/>
    <mergeCell ref="D15:H15"/>
    <mergeCell ref="K3:L3"/>
  </mergeCells>
  <phoneticPr fontId="1" type="noConversion"/>
  <conditionalFormatting sqref="B12:H12 B14:C14">
    <cfRule type="expression" dxfId="23" priority="24">
      <formula>AND(DAY(B12)&gt;=1,DAY(B12)&lt;=15)</formula>
    </cfRule>
  </conditionalFormatting>
  <conditionalFormatting sqref="B4:G4">
    <cfRule type="expression" dxfId="22" priority="23">
      <formula>DAY(B4)&gt;8</formula>
    </cfRule>
  </conditionalFormatting>
  <dataValidations count="13">
    <dataValidation type="list" errorStyle="warning" allowBlank="1" showInputMessage="1" showErrorMessage="1" error="בחר יום מהרשימה. בחר 'ביטול' ולאחר מכן הקש ALT+חץ למטה כדי לבחור יום מהרשימה הנפתחת" prompt="בחר את יום תחילת השבוע בתא זה. הקש ALT+חץ למטה כדי לפתוח את הרשימה הנפתחת, הקש על החץ למטה ולאחר מכן הקש ENTER כדי לבצע בחירה" sqref="L5">
      <formula1>"יום ראשון, יום שני"</formula1>
    </dataValidation>
    <dataValidation allowBlank="1" showInputMessage="1" showErrorMessage="1" prompt="צור לוח שנה חד-חודשי מותאם אישית בחוברת עבודה זו. התאם אישית את השנה ואת היום הראשון בשבוע עבור כל החודשים בגליון עבודה זה של ינואר. כל חודש נמצא בגליון עבודה נפרד." sqref="A1"/>
    <dataValidation allowBlank="1" showInputMessage="1" showErrorMessage="1" prompt="הזן שנה בתא שמתחת" sqref="K4"/>
    <dataValidation allowBlank="1" showInputMessage="1" showErrorMessage="1" prompt="בחר את יום תחילת השבוע בתא שלמטה" sqref="L4"/>
    <dataValidation allowBlank="1" showInputMessage="1" showErrorMessage="1" prompt="הזן שנה בתא זה" sqref="K5"/>
    <dataValidation allowBlank="1" showInputMessage="1" showErrorMessage="1" prompt="שורה זו מכילה את שמות ימי השבוע עבור לוח שנה זה. תא זה מכיל את היום הראשון בשבוע. כדי לשנות את יום תחילת השבוע, הזן יום חדש בשבוע בתא L5, בגליון עבודה זה." sqref="B3"/>
    <dataValidation allowBlank="1" showInputMessage="1" showErrorMessage="1" prompt="שורה זו ושורות 6, 8, 10, 12 ו- 14 מכילות את הימים הקלנדריים של השבוע. אם תא זה אינו מכיל את המספר 1, זהו יום מהחודש הקודם. הזן הערות בתא D15." sqref="B4"/>
    <dataValidation allowBlank="1" showInputMessage="1" showErrorMessage="1" prompt="השנה בתא זה מתעדכנת באופן אוטומטי בהתבסס על השנה המוזנת בתא K5. לוח השנה שלהלן מכיל תאריכים עבור החודש הקודם והחודש הבא עם גוון בהיר יותר של גופן." sqref="B2:D2"/>
    <dataValidation allowBlank="1" showInputMessage="1" showErrorMessage="1" prompt="יום בשבוע שנקבע באופן אוטומטי" sqref="C3:H3"/>
    <dataValidation allowBlank="1" showInputMessage="1" showErrorMessage="1" prompt="שורה זו ושורות 7, 9, 11, 13 ו- 15 מכילות תאים להזנת הערות יומיות הקשורות ליום הקלנדרי בתא שלעיל." sqref="B5:F5 B7:F7"/>
    <dataValidation allowBlank="1" showInputMessage="1" prompt="הזן הערות חודשיות בתא זה" sqref="D15:H15"/>
    <dataValidation allowBlank="1" showInputMessage="1" prompt="הזן הערות חודשיות בתא שמתחת" sqref="D14:H14"/>
    <dataValidation allowBlank="1" showInputMessage="1" showErrorMessage="1" prompt="הזן שנה ובחר את יום ההתחלה של לוח השנה בתאים שלמטה. תאים אלה של הגדרות לוח שנה לא יודפסו" sqref="K3"/>
  </dataValidations>
  <printOptions horizontalCentered="1"/>
  <pageMargins left="0.25" right="0.25" top="0.5" bottom="0.5" header="0.3" footer="0.3"/>
  <pageSetup paperSize="9" scale="85" orientation="landscape" r:id="rId1"/>
  <headerFooter differentFirst="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sheetPr codeName="Sheet2">
    <tabColor theme="8" tint="0.59999389629810485"/>
    <pageSetUpPr fitToPage="1"/>
  </sheetPr>
  <dimension ref="A1:I15"/>
  <sheetViews>
    <sheetView showGridLines="0" rightToLeft="1" topLeftCell="A4" workbookViewId="0">
      <selection activeCell="B15" sqref="B15"/>
    </sheetView>
  </sheetViews>
  <sheetFormatPr defaultColWidth="8.75" defaultRowHeight="16.5"/>
  <cols>
    <col min="1" max="1" width="1.625" style="1" customWidth="1"/>
    <col min="2" max="8" width="16.625" style="1" customWidth="1"/>
    <col min="9" max="9" width="1.625" style="2" customWidth="1"/>
    <col min="10" max="10" width="8.625" style="2" customWidth="1"/>
    <col min="11" max="16384" width="8.75" style="2"/>
  </cols>
  <sheetData>
    <row r="1" spans="1:9" ht="9" customHeight="1">
      <c r="A1" s="6"/>
      <c r="B1" s="6"/>
      <c r="C1" s="6"/>
      <c r="D1" s="6"/>
      <c r="E1" s="6"/>
      <c r="F1" s="6"/>
      <c r="G1" s="6"/>
      <c r="H1" s="6"/>
      <c r="I1" s="7" t="s">
        <v>1</v>
      </c>
    </row>
    <row r="2" spans="1:9" ht="96" customHeight="1">
      <c r="A2" s="6"/>
      <c r="B2" s="74" t="str">
        <f>"פברואר "&amp;שנה_קלנדרית</f>
        <v>פברואר 2024</v>
      </c>
      <c r="C2" s="74"/>
      <c r="D2" s="74"/>
      <c r="E2" s="8"/>
      <c r="F2" s="8"/>
      <c r="G2" s="8"/>
      <c r="H2" s="9"/>
      <c r="I2" s="7"/>
    </row>
    <row r="3" spans="1:9" s="4" customFormat="1" ht="24" customHeight="1">
      <c r="A3" s="10"/>
      <c r="B3" s="11" t="str">
        <f>תחילת_השבוע</f>
        <v>יום ראשון</v>
      </c>
      <c r="C3" s="12" t="str">
        <f t="shared" ref="C3:H3" si="0">TEXT(C4,"aaaa")</f>
        <v>יום שני</v>
      </c>
      <c r="D3" s="12" t="str">
        <f t="shared" si="0"/>
        <v>יום שלישי</v>
      </c>
      <c r="E3" s="12" t="str">
        <f t="shared" si="0"/>
        <v>יום רביעי</v>
      </c>
      <c r="F3" s="12" t="str">
        <f t="shared" si="0"/>
        <v>יום חמישי</v>
      </c>
      <c r="G3" s="12" t="str">
        <f t="shared" si="0"/>
        <v>יום שישי</v>
      </c>
      <c r="H3" s="13" t="str">
        <f t="shared" si="0"/>
        <v>שבת</v>
      </c>
      <c r="I3" s="14"/>
    </row>
    <row r="4" spans="1:9" s="3" customFormat="1" ht="24" customHeight="1">
      <c r="A4" s="15"/>
      <c r="B4" s="40">
        <f t="array" ref="B4:H4">ימים_ושבועות+DATE(שנה_קלנדרית,2,1)-WEEKDAY(DATE(שנה_קלנדרית,2,1),(תחילת_השבוע="יום שני")+1)+1</f>
        <v>45319</v>
      </c>
      <c r="C4" s="40">
        <v>45320</v>
      </c>
      <c r="D4" s="40">
        <v>45321</v>
      </c>
      <c r="E4" s="40">
        <v>45322</v>
      </c>
      <c r="F4" s="40">
        <v>45323</v>
      </c>
      <c r="G4" s="40">
        <v>45324</v>
      </c>
      <c r="H4" s="41">
        <v>45325</v>
      </c>
      <c r="I4" s="16"/>
    </row>
    <row r="5" spans="1:9" s="5" customFormat="1" ht="56.1" customHeight="1">
      <c r="A5" s="18"/>
      <c r="B5" s="19"/>
      <c r="C5" s="19"/>
      <c r="D5" s="19"/>
      <c r="E5" s="19"/>
      <c r="F5" s="19" t="s">
        <v>39</v>
      </c>
      <c r="G5" s="19" t="s">
        <v>27</v>
      </c>
      <c r="H5" s="19"/>
      <c r="I5" s="20"/>
    </row>
    <row r="6" spans="1:9" s="3" customFormat="1" ht="24" customHeight="1">
      <c r="A6" s="15"/>
      <c r="B6" s="49">
        <f t="array" ref="B6:H6">ימים_ושבועות+DATE(שנה_קלנדרית,2,1)-WEEKDAY(DATE(שנה_קלנדרית,2,1),(תחילת_השבוע="יום שני")+1)+8</f>
        <v>45326</v>
      </c>
      <c r="C6" s="49">
        <v>45327</v>
      </c>
      <c r="D6" s="49">
        <v>45328</v>
      </c>
      <c r="E6" s="49">
        <v>45329</v>
      </c>
      <c r="F6" s="49">
        <v>45330</v>
      </c>
      <c r="G6" s="49">
        <v>45331</v>
      </c>
      <c r="H6" s="49">
        <v>45332</v>
      </c>
      <c r="I6" s="16"/>
    </row>
    <row r="7" spans="1:9" s="5" customFormat="1" ht="56.1" customHeight="1">
      <c r="A7" s="18"/>
      <c r="B7" s="19" t="s">
        <v>39</v>
      </c>
      <c r="C7" s="19" t="s">
        <v>39</v>
      </c>
      <c r="D7" s="19" t="s">
        <v>39</v>
      </c>
      <c r="E7" s="19" t="s">
        <v>39</v>
      </c>
      <c r="F7" s="19" t="s">
        <v>39</v>
      </c>
      <c r="G7" s="22" t="s">
        <v>27</v>
      </c>
      <c r="H7" s="22"/>
      <c r="I7" s="20"/>
    </row>
    <row r="8" spans="1:9" s="3" customFormat="1" ht="24" customHeight="1">
      <c r="A8" s="15"/>
      <c r="B8" s="42">
        <f t="array" ref="B8:H8">ימים_ושבועות+DATE(שנה_קלנדרית,2,1)-WEEKDAY(DATE(שנה_קלנדרית,2,1),(תחילת_השבוע="יום שני")+1)+15</f>
        <v>45333</v>
      </c>
      <c r="C8" s="42">
        <v>45334</v>
      </c>
      <c r="D8" s="42">
        <v>45335</v>
      </c>
      <c r="E8" s="42">
        <v>45336</v>
      </c>
      <c r="F8" s="42">
        <v>45337</v>
      </c>
      <c r="G8" s="42">
        <v>45338</v>
      </c>
      <c r="H8" s="42">
        <v>45339</v>
      </c>
      <c r="I8" s="16"/>
    </row>
    <row r="9" spans="1:9" s="5" customFormat="1" ht="56.1" customHeight="1">
      <c r="A9" s="18"/>
      <c r="B9" s="19" t="s">
        <v>39</v>
      </c>
      <c r="C9" s="19" t="s">
        <v>39</v>
      </c>
      <c r="D9" s="19" t="s">
        <v>39</v>
      </c>
      <c r="E9" s="19" t="s">
        <v>39</v>
      </c>
      <c r="F9" s="19" t="s">
        <v>39</v>
      </c>
      <c r="G9" s="19" t="s">
        <v>27</v>
      </c>
      <c r="H9" s="19"/>
      <c r="I9" s="20"/>
    </row>
    <row r="10" spans="1:9" s="3" customFormat="1" ht="24" customHeight="1">
      <c r="A10" s="15"/>
      <c r="B10" s="49">
        <f t="array" ref="B10:H10">ימים_ושבועות+DATE(שנה_קלנדרית,2,1)-WEEKDAY(DATE(שנה_קלנדרית,2,1),(תחילת_השבוע="יום שני")+1)+22</f>
        <v>45340</v>
      </c>
      <c r="C10" s="49">
        <v>45341</v>
      </c>
      <c r="D10" s="49">
        <v>45342</v>
      </c>
      <c r="E10" s="49">
        <v>45343</v>
      </c>
      <c r="F10" s="49">
        <v>45344</v>
      </c>
      <c r="G10" s="49">
        <v>45345</v>
      </c>
      <c r="H10" s="49">
        <v>45346</v>
      </c>
      <c r="I10" s="16"/>
    </row>
    <row r="11" spans="1:9" s="5" customFormat="1" ht="56.1" customHeight="1">
      <c r="A11" s="18"/>
      <c r="B11" s="22" t="s">
        <v>40</v>
      </c>
      <c r="C11" s="22" t="s">
        <v>40</v>
      </c>
      <c r="D11" s="22" t="s">
        <v>40</v>
      </c>
      <c r="E11" s="22" t="s">
        <v>40</v>
      </c>
      <c r="F11" s="22" t="s">
        <v>40</v>
      </c>
      <c r="G11" s="22" t="s">
        <v>27</v>
      </c>
      <c r="H11" s="22"/>
      <c r="I11" s="20"/>
    </row>
    <row r="12" spans="1:9" s="3" customFormat="1" ht="24" customHeight="1">
      <c r="A12" s="15"/>
      <c r="B12" s="42">
        <f t="array" ref="B12:H12">ימים_ושבועות+DATE(שנה_קלנדרית,2,1)-WEEKDAY(DATE(שנה_קלנדרית,2,1),(תחילת_השבוע="יום שני")+1)+29</f>
        <v>45347</v>
      </c>
      <c r="C12" s="42">
        <v>45348</v>
      </c>
      <c r="D12" s="42">
        <v>45349</v>
      </c>
      <c r="E12" s="42">
        <v>45350</v>
      </c>
      <c r="F12" s="42">
        <v>45351</v>
      </c>
      <c r="G12" s="42">
        <v>45352</v>
      </c>
      <c r="H12" s="42">
        <v>45353</v>
      </c>
      <c r="I12" s="16"/>
    </row>
    <row r="13" spans="1:9" s="5" customFormat="1" ht="56.1" customHeight="1">
      <c r="A13" s="18"/>
      <c r="B13" s="19" t="s">
        <v>41</v>
      </c>
      <c r="C13" s="19" t="s">
        <v>41</v>
      </c>
      <c r="D13" s="19" t="s">
        <v>41</v>
      </c>
      <c r="E13" s="19" t="s">
        <v>41</v>
      </c>
      <c r="F13" s="19" t="s">
        <v>41</v>
      </c>
      <c r="G13" s="19" t="s">
        <v>27</v>
      </c>
      <c r="H13" s="19"/>
      <c r="I13" s="20"/>
    </row>
    <row r="14" spans="1:9" s="3" customFormat="1" ht="24" customHeight="1">
      <c r="A14" s="15"/>
      <c r="B14" s="49">
        <f t="array" ref="B14:C14">ימים_ושבועות+DATE(שנה_קלנדרית,2,1)-WEEKDAY(DATE(שנה_קלנדרית,2,1),(תחילת_השבוע="יום שני")+1)+36</f>
        <v>45354</v>
      </c>
      <c r="C14" s="49">
        <v>45355</v>
      </c>
      <c r="D14" s="75" t="s">
        <v>0</v>
      </c>
      <c r="E14" s="75"/>
      <c r="F14" s="75"/>
      <c r="G14" s="75"/>
      <c r="H14" s="76"/>
      <c r="I14" s="16"/>
    </row>
    <row r="15" spans="1:9" s="5" customFormat="1" ht="56.1" customHeight="1">
      <c r="A15" s="23"/>
      <c r="B15" s="53"/>
      <c r="C15" s="53"/>
      <c r="D15" s="77"/>
      <c r="E15" s="77"/>
      <c r="F15" s="77"/>
      <c r="G15" s="77"/>
      <c r="H15" s="78"/>
      <c r="I15" s="24"/>
    </row>
  </sheetData>
  <mergeCells count="3">
    <mergeCell ref="B2:D2"/>
    <mergeCell ref="D14:H14"/>
    <mergeCell ref="D15:H15"/>
  </mergeCells>
  <conditionalFormatting sqref="B12:H12 B14:C14">
    <cfRule type="expression" dxfId="21" priority="2">
      <formula>AND(DAY(B12)&gt;=1,DAY(B12)&lt;=15)</formula>
    </cfRule>
  </conditionalFormatting>
  <conditionalFormatting sqref="B4:G4">
    <cfRule type="expression" dxfId="20" priority="1">
      <formula>DAY(B4)&gt;8</formula>
    </cfRule>
  </conditionalFormatting>
  <dataValidations count="8">
    <dataValidation allowBlank="1" showInputMessage="1" showErrorMessage="1" prompt="יום בשבוע שנקבע באופן אוטומטי" sqref="C3:H3"/>
    <dataValidation allowBlank="1" showInputMessage="1" showErrorMessage="1" prompt="השנה בתא זה מתעדכנת באופן אוטומטי בהתבסס על השנה שהוזנה בגליון העבודה 'ינואר'. לוח השנה שלהלן מכיל תאריכים עבור החודש הקודם והחודש הבא עם גוון בהיר יותר של גופן." sqref="B2:D2"/>
    <dataValidation allowBlank="1" showInputMessage="1" showErrorMessage="1" prompt="שורה זו מכילה את שמות ימי השבוע עבור לוח שנה זה. תא זה מכיל את היום הראשון בשבוע. כדי לשנות את יום תחילת השבוע, בחר יום חדש בשבוע בתא L5, בגליון העבודה 'ינואר'." sqref="B3"/>
    <dataValidation allowBlank="1" showInputMessage="1" showErrorMessage="1" prompt="לוח שנה - חודש פברואר" sqref="A1"/>
    <dataValidation allowBlank="1" showInputMessage="1" prompt="הזן הערות חודשיות בתא שמתחת" sqref="D14:H14"/>
    <dataValidation allowBlank="1" showInputMessage="1" prompt="הזן הערות חודשיות בתא זה" sqref="D15:H15"/>
    <dataValidation allowBlank="1" showInputMessage="1" showErrorMessage="1" prompt="שורה זו ושורות 7, 9, 11, 13 ו- 15 מכילות תאים להזנת הערות יומיות הקשורות ליום הקלנדרי בתא שלעיל." sqref="B5"/>
    <dataValidation allowBlank="1" showInputMessage="1" showErrorMessage="1" prompt="שורה זו ושורות 6, 8, 10, 12 ו- 14 מכילות את הימים הקלנדריים של השבוע. אם תא זה אינו מכיל את המספר 1, זהו יום מהחודש הקודם. הזן הערות בתא D15." sqref="B4"/>
  </dataValidations>
  <printOptions horizontalCentered="1"/>
  <pageMargins left="0.25" right="0.25" top="0.5" bottom="0.5" header="0.3" footer="0.3"/>
  <pageSetup paperSize="9" scale="85" orientation="landscape" r:id="rId1"/>
  <headerFooter differentFirst="1"/>
  <drawing r:id="rId2"/>
</worksheet>
</file>

<file path=xl/worksheets/sheet7.xml><?xml version="1.0" encoding="utf-8"?>
<worksheet xmlns="http://schemas.openxmlformats.org/spreadsheetml/2006/main" xmlns:r="http://schemas.openxmlformats.org/officeDocument/2006/relationships">
  <sheetPr codeName="Sheet3">
    <tabColor theme="9" tint="0.59999389629810485"/>
    <pageSetUpPr fitToPage="1"/>
  </sheetPr>
  <dimension ref="A1:I15"/>
  <sheetViews>
    <sheetView showGridLines="0" rightToLeft="1" topLeftCell="A7" workbookViewId="0">
      <selection activeCell="C13" sqref="C13"/>
    </sheetView>
  </sheetViews>
  <sheetFormatPr defaultColWidth="8.75" defaultRowHeight="16.5"/>
  <cols>
    <col min="1" max="1" width="1.625" style="1" customWidth="1"/>
    <col min="2" max="8" width="16.625" style="1" customWidth="1"/>
    <col min="9" max="9" width="1.625" style="2" customWidth="1"/>
    <col min="10" max="10" width="8.625" style="2" customWidth="1"/>
    <col min="11" max="16384" width="8.75" style="2"/>
  </cols>
  <sheetData>
    <row r="1" spans="1:9" ht="9" customHeight="1">
      <c r="A1" s="6"/>
      <c r="B1" s="6"/>
      <c r="C1" s="6"/>
      <c r="D1" s="6"/>
      <c r="E1" s="6"/>
      <c r="F1" s="6"/>
      <c r="G1" s="6"/>
      <c r="H1" s="6"/>
      <c r="I1" s="7" t="s">
        <v>1</v>
      </c>
    </row>
    <row r="2" spans="1:9" ht="96" customHeight="1">
      <c r="A2" s="6"/>
      <c r="B2" s="80" t="str">
        <f>"מרץ "&amp;שנה_קלנדרית</f>
        <v>מרץ 2024</v>
      </c>
      <c r="C2" s="80"/>
      <c r="D2" s="80"/>
      <c r="E2" s="8"/>
      <c r="F2" s="8"/>
      <c r="G2" s="8"/>
      <c r="H2" s="9"/>
      <c r="I2" s="7"/>
    </row>
    <row r="3" spans="1:9" s="4" customFormat="1" ht="24" customHeight="1">
      <c r="A3" s="10"/>
      <c r="B3" s="25" t="str">
        <f>תחילת_השבוע</f>
        <v>יום ראשון</v>
      </c>
      <c r="C3" s="26" t="str">
        <f t="shared" ref="C3:H3" si="0">TEXT(C4,"aaaa")</f>
        <v>יום שני</v>
      </c>
      <c r="D3" s="26" t="str">
        <f t="shared" si="0"/>
        <v>יום שלישי</v>
      </c>
      <c r="E3" s="26" t="str">
        <f t="shared" si="0"/>
        <v>יום רביעי</v>
      </c>
      <c r="F3" s="26" t="str">
        <f t="shared" si="0"/>
        <v>יום חמישי</v>
      </c>
      <c r="G3" s="26" t="str">
        <f t="shared" si="0"/>
        <v>יום שישי</v>
      </c>
      <c r="H3" s="27" t="str">
        <f t="shared" si="0"/>
        <v>שבת</v>
      </c>
      <c r="I3" s="14"/>
    </row>
    <row r="4" spans="1:9" s="3" customFormat="1" ht="24" customHeight="1">
      <c r="A4" s="15"/>
      <c r="B4" s="47">
        <f t="array" ref="B4:H4">ימים_ושבועות+DATE(שנה_קלנדרית,3,1)-WEEKDAY(DATE(שנה_קלנדרית,3,1),(תחילת_השבוע="יום שני")+1)+1</f>
        <v>45347</v>
      </c>
      <c r="C4" s="47">
        <v>45348</v>
      </c>
      <c r="D4" s="47">
        <v>45349</v>
      </c>
      <c r="E4" s="47">
        <v>45350</v>
      </c>
      <c r="F4" s="47">
        <v>45351</v>
      </c>
      <c r="G4" s="47">
        <v>45352</v>
      </c>
      <c r="H4" s="47">
        <v>45353</v>
      </c>
      <c r="I4" s="16"/>
    </row>
    <row r="5" spans="1:9" s="5" customFormat="1" ht="56.1" customHeight="1">
      <c r="A5" s="18"/>
      <c r="B5" s="28"/>
      <c r="C5" s="28"/>
      <c r="D5" s="28"/>
      <c r="E5" s="28"/>
      <c r="F5" s="28"/>
      <c r="G5" s="28" t="s">
        <v>27</v>
      </c>
      <c r="H5" s="28"/>
      <c r="I5" s="20"/>
    </row>
    <row r="6" spans="1:9" s="3" customFormat="1" ht="24" customHeight="1">
      <c r="A6" s="15"/>
      <c r="B6" s="52">
        <f t="array" ref="B6:H6">ימים_ושבועות+DATE(שנה_קלנדרית,3,1)-WEEKDAY(DATE(שנה_קלנדרית,3,1),(תחילת_השבוע="יום שני")+1)+8</f>
        <v>45354</v>
      </c>
      <c r="C6" s="52">
        <v>45355</v>
      </c>
      <c r="D6" s="52">
        <v>45356</v>
      </c>
      <c r="E6" s="52">
        <v>45357</v>
      </c>
      <c r="F6" s="52">
        <v>45358</v>
      </c>
      <c r="G6" s="52">
        <v>45359</v>
      </c>
      <c r="H6" s="52">
        <v>45360</v>
      </c>
      <c r="I6" s="16"/>
    </row>
    <row r="7" spans="1:9" s="5" customFormat="1" ht="56.1" customHeight="1">
      <c r="A7" s="18"/>
      <c r="B7" s="29" t="s">
        <v>43</v>
      </c>
      <c r="C7" s="29" t="s">
        <v>43</v>
      </c>
      <c r="D7" s="29" t="s">
        <v>43</v>
      </c>
      <c r="E7" s="29" t="s">
        <v>43</v>
      </c>
      <c r="F7" s="29" t="s">
        <v>43</v>
      </c>
      <c r="G7" s="28" t="s">
        <v>27</v>
      </c>
      <c r="H7" s="29"/>
      <c r="I7" s="20"/>
    </row>
    <row r="8" spans="1:9" s="3" customFormat="1" ht="24" customHeight="1">
      <c r="A8" s="15"/>
      <c r="B8" s="48">
        <f t="array" ref="B8:H8">ימים_ושבועות+DATE(שנה_קלנדרית,3,1)-WEEKDAY(DATE(שנה_קלנדרית,3,1),(תחילת_השבוע="יום שני")+1)+15</f>
        <v>45361</v>
      </c>
      <c r="C8" s="48">
        <v>45362</v>
      </c>
      <c r="D8" s="48">
        <v>45363</v>
      </c>
      <c r="E8" s="48">
        <v>45364</v>
      </c>
      <c r="F8" s="48">
        <v>45365</v>
      </c>
      <c r="G8" s="48">
        <v>45366</v>
      </c>
      <c r="H8" s="48">
        <v>45367</v>
      </c>
      <c r="I8" s="16"/>
    </row>
    <row r="9" spans="1:9" s="5" customFormat="1" ht="56.1" customHeight="1">
      <c r="A9" s="18"/>
      <c r="B9" s="28" t="s">
        <v>44</v>
      </c>
      <c r="C9" s="28" t="s">
        <v>44</v>
      </c>
      <c r="D9" s="28" t="s">
        <v>44</v>
      </c>
      <c r="E9" s="28" t="s">
        <v>44</v>
      </c>
      <c r="F9" s="28" t="s">
        <v>44</v>
      </c>
      <c r="G9" s="28" t="s">
        <v>27</v>
      </c>
      <c r="H9" s="28"/>
      <c r="I9" s="20"/>
    </row>
    <row r="10" spans="1:9" s="3" customFormat="1" ht="24" customHeight="1">
      <c r="A10" s="15"/>
      <c r="B10" s="52">
        <f t="array" ref="B10:H10">ימים_ושבועות+DATE(שנה_קלנדרית,3,1)-WEEKDAY(DATE(שנה_קלנדרית,3,1),(תחילת_השבוע="יום שני")+1)+22</f>
        <v>45368</v>
      </c>
      <c r="C10" s="52">
        <v>45369</v>
      </c>
      <c r="D10" s="52">
        <v>45370</v>
      </c>
      <c r="E10" s="52">
        <v>45371</v>
      </c>
      <c r="F10" s="52">
        <v>45372</v>
      </c>
      <c r="G10" s="52">
        <v>45373</v>
      </c>
      <c r="H10" s="52">
        <v>45374</v>
      </c>
      <c r="I10" s="16"/>
    </row>
    <row r="11" spans="1:9" s="5" customFormat="1" ht="56.1" customHeight="1">
      <c r="A11" s="18"/>
      <c r="B11" s="29" t="s">
        <v>45</v>
      </c>
      <c r="C11" s="29" t="s">
        <v>45</v>
      </c>
      <c r="D11" s="29" t="s">
        <v>45</v>
      </c>
      <c r="E11" s="29" t="s">
        <v>45</v>
      </c>
      <c r="F11" s="29" t="s">
        <v>46</v>
      </c>
      <c r="G11" s="28" t="s">
        <v>27</v>
      </c>
      <c r="H11" s="29"/>
      <c r="I11" s="20"/>
    </row>
    <row r="12" spans="1:9" s="3" customFormat="1" ht="24" customHeight="1">
      <c r="A12" s="15"/>
      <c r="B12" s="48">
        <f t="array" ref="B12:H12">ימים_ושבועות+DATE(שנה_קלנדרית,3,1)-WEEKDAY(DATE(שנה_קלנדרית,3,1),(תחילת_השבוע="יום שני")+1)+29</f>
        <v>45375</v>
      </c>
      <c r="C12" s="48">
        <v>45376</v>
      </c>
      <c r="D12" s="48">
        <v>45377</v>
      </c>
      <c r="E12" s="48">
        <v>45378</v>
      </c>
      <c r="F12" s="48">
        <v>45379</v>
      </c>
      <c r="G12" s="48">
        <v>45380</v>
      </c>
      <c r="H12" s="48">
        <v>45381</v>
      </c>
      <c r="I12" s="16"/>
    </row>
    <row r="13" spans="1:9" s="5" customFormat="1" ht="56.1" customHeight="1">
      <c r="A13" s="18"/>
      <c r="B13" s="28" t="s">
        <v>42</v>
      </c>
      <c r="C13" s="28" t="s">
        <v>47</v>
      </c>
      <c r="D13" s="28" t="s">
        <v>47</v>
      </c>
      <c r="E13" s="28" t="s">
        <v>47</v>
      </c>
      <c r="F13" s="28" t="s">
        <v>47</v>
      </c>
      <c r="G13" s="28" t="s">
        <v>27</v>
      </c>
      <c r="H13" s="28"/>
      <c r="I13" s="20"/>
    </row>
    <row r="14" spans="1:9" s="3" customFormat="1" ht="24" customHeight="1">
      <c r="A14" s="15"/>
      <c r="B14" s="52">
        <f t="array" ref="B14:C14">ימים_ושבועות+DATE(שנה_קלנדרית,3,1)-WEEKDAY(DATE(שנה_קלנדרית,3,1),(תחילת_השבוע="יום שני")+1)+36</f>
        <v>45382</v>
      </c>
      <c r="C14" s="52">
        <v>45383</v>
      </c>
      <c r="D14" s="81" t="s">
        <v>0</v>
      </c>
      <c r="E14" s="81"/>
      <c r="F14" s="81"/>
      <c r="G14" s="81"/>
      <c r="H14" s="82"/>
      <c r="I14" s="16"/>
    </row>
    <row r="15" spans="1:9" s="5" customFormat="1" ht="56.1" customHeight="1">
      <c r="A15" s="23"/>
      <c r="B15" s="28" t="s">
        <v>47</v>
      </c>
      <c r="C15" s="28" t="s">
        <v>47</v>
      </c>
      <c r="D15" s="83" t="s">
        <v>48</v>
      </c>
      <c r="E15" s="83"/>
      <c r="F15" s="83"/>
      <c r="G15" s="83"/>
      <c r="H15" s="84"/>
      <c r="I15" s="24"/>
    </row>
  </sheetData>
  <mergeCells count="3">
    <mergeCell ref="B2:D2"/>
    <mergeCell ref="D14:H14"/>
    <mergeCell ref="D15:H15"/>
  </mergeCells>
  <conditionalFormatting sqref="B12:H12 B14:C14">
    <cfRule type="expression" dxfId="19" priority="2">
      <formula>AND(DAY(B12)&gt;=1,DAY(B12)&lt;=15)</formula>
    </cfRule>
  </conditionalFormatting>
  <conditionalFormatting sqref="B4:G4">
    <cfRule type="expression" dxfId="18" priority="1">
      <formula>DAY(B4)&gt;8</formula>
    </cfRule>
  </conditionalFormatting>
  <dataValidations count="8">
    <dataValidation allowBlank="1" showInputMessage="1" showErrorMessage="1" prompt="לוח שנה - חודש מרץ" sqref="A1"/>
    <dataValidation allowBlank="1" showInputMessage="1" showErrorMessage="1" prompt="השנה בתא זה מתעדכנת באופן אוטומטי בהתבסס על השנה שהוזנה בגליון העבודה 'ינואר'. לוח השנה שלהלן מכיל תאריכים עבור החודש הקודם והחודש הבא עם גוון בהיר יותר של גופן." sqref="B2:D2"/>
    <dataValidation allowBlank="1" showInputMessage="1" showErrorMessage="1" prompt="יום בשבוע שנקבע באופן אוטומטי" sqref="C3:H3"/>
    <dataValidation allowBlank="1" showInputMessage="1" showErrorMessage="1" prompt="שורה זו ושורות 6, 8, 10, 12 ו- 14 מכילות את הימים הקלנדריים של השבוע. אם תא זה אינו מכיל את המספר 1, זהו יום מהחודש הקודם. הזן הערות בתא D15." sqref="B4"/>
    <dataValidation allowBlank="1" showInputMessage="1" showErrorMessage="1" prompt="שורה זו ושורות 7, 9, 11, 13 ו- 15 מכילות תאים להזנת הערות יומיות הקשורות ליום הקלנדרי בתא שלעיל." sqref="B5"/>
    <dataValidation allowBlank="1" showInputMessage="1" prompt="הזן הערות חודשיות בתא זה" sqref="D15:H15"/>
    <dataValidation allowBlank="1" showInputMessage="1" prompt="הזן הערות חודשיות בתא שמתחת" sqref="D14:H14"/>
    <dataValidation allowBlank="1" showInputMessage="1" showErrorMessage="1" prompt="שורה זו מכילה את שמות ימי השבוע עבור לוח שנה זה. תא זה מכיל את היום הראשון בשבוע. כדי לשנות את יום תחילת השבוע, בחר יום חדש בשבוע בתא L5, בגליון העבודה 'ינואר'." sqref="B3"/>
  </dataValidations>
  <printOptions horizontalCentered="1"/>
  <pageMargins left="0.25" right="0.25" top="0.5" bottom="0.5" header="0.3" footer="0.3"/>
  <pageSetup paperSize="9" scale="85" orientation="landscape" r:id="rId1"/>
  <headerFooter differentFirst="1"/>
  <drawing r:id="rId2"/>
</worksheet>
</file>

<file path=xl/worksheets/sheet8.xml><?xml version="1.0" encoding="utf-8"?>
<worksheet xmlns="http://schemas.openxmlformats.org/spreadsheetml/2006/main" xmlns:r="http://schemas.openxmlformats.org/officeDocument/2006/relationships">
  <sheetPr codeName="Sheet4">
    <tabColor theme="9" tint="0.59999389629810485"/>
    <pageSetUpPr fitToPage="1"/>
  </sheetPr>
  <dimension ref="A1:I15"/>
  <sheetViews>
    <sheetView showGridLines="0" rightToLeft="1" workbookViewId="0">
      <selection activeCell="F9" sqref="F9"/>
    </sheetView>
  </sheetViews>
  <sheetFormatPr defaultColWidth="8.75" defaultRowHeight="16.5"/>
  <cols>
    <col min="1" max="1" width="1.625" style="1" customWidth="1"/>
    <col min="2" max="8" width="16.625" style="1" customWidth="1"/>
    <col min="9" max="9" width="1.625" style="2" customWidth="1"/>
    <col min="10" max="10" width="8.625" style="2" customWidth="1"/>
    <col min="11" max="16384" width="8.75" style="2"/>
  </cols>
  <sheetData>
    <row r="1" spans="1:9" ht="9" customHeight="1">
      <c r="A1" s="6"/>
      <c r="B1" s="6"/>
      <c r="C1" s="6"/>
      <c r="D1" s="6"/>
      <c r="E1" s="6"/>
      <c r="F1" s="6"/>
      <c r="G1" s="6"/>
      <c r="H1" s="6"/>
      <c r="I1" s="7" t="s">
        <v>1</v>
      </c>
    </row>
    <row r="2" spans="1:9" ht="96" customHeight="1">
      <c r="A2" s="6"/>
      <c r="B2" s="80" t="str">
        <f>"אפריל "&amp;שנה_קלנדרית</f>
        <v>אפריל 2024</v>
      </c>
      <c r="C2" s="80"/>
      <c r="D2" s="80"/>
      <c r="E2" s="8"/>
      <c r="F2" s="8"/>
      <c r="G2" s="8"/>
      <c r="H2" s="9"/>
      <c r="I2" s="7"/>
    </row>
    <row r="3" spans="1:9" s="4" customFormat="1" ht="24" customHeight="1">
      <c r="A3" s="10"/>
      <c r="B3" s="25" t="str">
        <f>תחילת_השבוע</f>
        <v>יום ראשון</v>
      </c>
      <c r="C3" s="26" t="str">
        <f t="shared" ref="C3:H3" si="0">TEXT(C4,"aaaa")</f>
        <v>יום שני</v>
      </c>
      <c r="D3" s="26" t="str">
        <f t="shared" si="0"/>
        <v>יום שלישי</v>
      </c>
      <c r="E3" s="26" t="str">
        <f t="shared" si="0"/>
        <v>יום רביעי</v>
      </c>
      <c r="F3" s="26" t="str">
        <f t="shared" si="0"/>
        <v>יום חמישי</v>
      </c>
      <c r="G3" s="26" t="str">
        <f t="shared" si="0"/>
        <v>יום שישי</v>
      </c>
      <c r="H3" s="27" t="str">
        <f t="shared" si="0"/>
        <v>שבת</v>
      </c>
      <c r="I3" s="14"/>
    </row>
    <row r="4" spans="1:9" s="3" customFormat="1" ht="24" customHeight="1">
      <c r="A4" s="15"/>
      <c r="B4" s="47">
        <f t="array" ref="B4:H4">ימים_ושבועות+DATE(שנה_קלנדרית,4,1)-WEEKDAY(DATE(שנה_קלנדרית,4,1),(תחילת_השבוע="יום שני")+1)+1</f>
        <v>45382</v>
      </c>
      <c r="C4" s="47">
        <v>45383</v>
      </c>
      <c r="D4" s="47">
        <v>45384</v>
      </c>
      <c r="E4" s="47">
        <v>45385</v>
      </c>
      <c r="F4" s="47">
        <v>45386</v>
      </c>
      <c r="G4" s="47">
        <v>45387</v>
      </c>
      <c r="H4" s="47">
        <v>45388</v>
      </c>
      <c r="I4" s="16"/>
    </row>
    <row r="5" spans="1:9" s="5" customFormat="1" ht="56.1" customHeight="1">
      <c r="A5" s="18"/>
      <c r="B5" s="28"/>
      <c r="C5" s="28" t="s">
        <v>50</v>
      </c>
      <c r="D5" s="28" t="s">
        <v>50</v>
      </c>
      <c r="E5" s="28" t="s">
        <v>50</v>
      </c>
      <c r="F5" s="28" t="s">
        <v>50</v>
      </c>
      <c r="G5" s="28" t="s">
        <v>27</v>
      </c>
      <c r="H5" s="28"/>
      <c r="I5" s="20"/>
    </row>
    <row r="6" spans="1:9" s="3" customFormat="1" ht="24" customHeight="1">
      <c r="A6" s="15"/>
      <c r="B6" s="52">
        <f t="array" ref="B6:H6">ימים_ושבועות+DATE(שנה_קלנדרית,4,1)-WEEKDAY(DATE(שנה_קלנדרית,4,1),(תחילת_השבוע="יום שני")+1)+8</f>
        <v>45389</v>
      </c>
      <c r="C6" s="52">
        <v>45390</v>
      </c>
      <c r="D6" s="52">
        <v>45391</v>
      </c>
      <c r="E6" s="52">
        <v>45392</v>
      </c>
      <c r="F6" s="52">
        <v>45393</v>
      </c>
      <c r="G6" s="52">
        <v>45394</v>
      </c>
      <c r="H6" s="52">
        <v>45395</v>
      </c>
      <c r="I6" s="16"/>
    </row>
    <row r="7" spans="1:9" s="5" customFormat="1" ht="56.1" customHeight="1">
      <c r="A7" s="18"/>
      <c r="B7" s="29" t="s">
        <v>51</v>
      </c>
      <c r="C7" s="29" t="s">
        <v>51</v>
      </c>
      <c r="D7" s="29" t="s">
        <v>51</v>
      </c>
      <c r="E7" s="29" t="s">
        <v>51</v>
      </c>
      <c r="F7" s="29" t="s">
        <v>52</v>
      </c>
      <c r="G7" s="28" t="s">
        <v>27</v>
      </c>
      <c r="H7" s="29"/>
      <c r="I7" s="20"/>
    </row>
    <row r="8" spans="1:9" s="3" customFormat="1" ht="24" customHeight="1">
      <c r="A8" s="15"/>
      <c r="B8" s="48">
        <f t="array" ref="B8:H8">ימים_ושבועות+DATE(שנה_קלנדרית,4,1)-WEEKDAY(DATE(שנה_קלנדרית,4,1),(תחילת_השבוע="יום שני")+1)+15</f>
        <v>45396</v>
      </c>
      <c r="C8" s="48">
        <v>45397</v>
      </c>
      <c r="D8" s="48">
        <v>45398</v>
      </c>
      <c r="E8" s="48">
        <v>45399</v>
      </c>
      <c r="F8" s="48">
        <v>45400</v>
      </c>
      <c r="G8" s="48">
        <v>45401</v>
      </c>
      <c r="H8" s="48">
        <v>45402</v>
      </c>
      <c r="I8" s="16"/>
    </row>
    <row r="9" spans="1:9" s="5" customFormat="1" ht="56.1" customHeight="1">
      <c r="A9" s="18"/>
      <c r="B9" s="29" t="s">
        <v>51</v>
      </c>
      <c r="C9" s="29" t="s">
        <v>51</v>
      </c>
      <c r="D9" s="29" t="s">
        <v>51</v>
      </c>
      <c r="E9" s="29" t="s">
        <v>51</v>
      </c>
      <c r="F9" s="29" t="s">
        <v>51</v>
      </c>
      <c r="G9" s="28" t="s">
        <v>49</v>
      </c>
      <c r="H9" s="28"/>
      <c r="I9" s="20"/>
    </row>
    <row r="10" spans="1:9" s="3" customFormat="1" ht="24" customHeight="1">
      <c r="A10" s="15"/>
      <c r="B10" s="52">
        <f t="array" ref="B10:H10">ימים_ושבועות+DATE(שנה_קלנדרית,4,1)-WEEKDAY(DATE(שנה_קלנדרית,4,1),(תחילת_השבוע="יום שני")+1)+22</f>
        <v>45403</v>
      </c>
      <c r="C10" s="52">
        <v>45404</v>
      </c>
      <c r="D10" s="52">
        <v>45405</v>
      </c>
      <c r="E10" s="52">
        <v>45406</v>
      </c>
      <c r="F10" s="52">
        <v>45407</v>
      </c>
      <c r="G10" s="52">
        <v>45408</v>
      </c>
      <c r="H10" s="52">
        <v>45409</v>
      </c>
      <c r="I10" s="16"/>
    </row>
    <row r="11" spans="1:9" s="5" customFormat="1" ht="56.1" customHeight="1">
      <c r="A11" s="18"/>
      <c r="B11" s="28" t="s">
        <v>49</v>
      </c>
      <c r="C11" s="28" t="s">
        <v>49</v>
      </c>
      <c r="D11" s="28" t="s">
        <v>49</v>
      </c>
      <c r="E11" s="28" t="s">
        <v>49</v>
      </c>
      <c r="F11" s="28" t="s">
        <v>49</v>
      </c>
      <c r="G11" s="28" t="s">
        <v>49</v>
      </c>
      <c r="H11" s="29"/>
      <c r="I11" s="20"/>
    </row>
    <row r="12" spans="1:9" s="3" customFormat="1" ht="24" customHeight="1">
      <c r="A12" s="15"/>
      <c r="B12" s="48">
        <f t="array" ref="B12:H12">ימים_ושבועות+DATE(שנה_קלנדרית,4,1)-WEEKDAY(DATE(שנה_קלנדרית,4,1),(תחילת_השבוע="יום שני")+1)+29</f>
        <v>45410</v>
      </c>
      <c r="C12" s="48">
        <v>45411</v>
      </c>
      <c r="D12" s="48">
        <v>45412</v>
      </c>
      <c r="E12" s="48">
        <v>45413</v>
      </c>
      <c r="F12" s="48">
        <v>45414</v>
      </c>
      <c r="G12" s="48">
        <v>45415</v>
      </c>
      <c r="H12" s="48">
        <v>45416</v>
      </c>
      <c r="I12" s="16"/>
    </row>
    <row r="13" spans="1:9" s="5" customFormat="1" ht="56.1" customHeight="1">
      <c r="A13" s="18"/>
      <c r="B13" s="28" t="s">
        <v>49</v>
      </c>
      <c r="C13" s="28" t="s">
        <v>49</v>
      </c>
      <c r="D13" s="28"/>
      <c r="E13" s="28"/>
      <c r="F13" s="28"/>
      <c r="G13" s="28"/>
      <c r="H13" s="28"/>
      <c r="I13" s="20"/>
    </row>
    <row r="14" spans="1:9" s="3" customFormat="1" ht="24" customHeight="1">
      <c r="A14" s="15"/>
      <c r="B14" s="52">
        <f t="array" ref="B14:C14">ימים_ושבועות+DATE(שנה_קלנדרית,4,1)-WEEKDAY(DATE(שנה_קלנדרית,4,1),(תחילת_השבוע="יום שני")+1)+36</f>
        <v>45417</v>
      </c>
      <c r="C14" s="52">
        <v>45418</v>
      </c>
      <c r="D14" s="81" t="s">
        <v>0</v>
      </c>
      <c r="E14" s="81"/>
      <c r="F14" s="81"/>
      <c r="G14" s="81"/>
      <c r="H14" s="82"/>
      <c r="I14" s="16"/>
    </row>
    <row r="15" spans="1:9" s="5" customFormat="1" ht="56.1" customHeight="1">
      <c r="A15" s="23"/>
      <c r="B15" s="56"/>
      <c r="C15" s="56"/>
      <c r="D15" s="83"/>
      <c r="E15" s="83"/>
      <c r="F15" s="83"/>
      <c r="G15" s="83"/>
      <c r="H15" s="84"/>
      <c r="I15" s="24"/>
    </row>
  </sheetData>
  <mergeCells count="3">
    <mergeCell ref="B2:D2"/>
    <mergeCell ref="D14:H14"/>
    <mergeCell ref="D15:H15"/>
  </mergeCells>
  <conditionalFormatting sqref="B12:H12 B14:C14">
    <cfRule type="expression" dxfId="17" priority="2">
      <formula>AND(DAY(B12)&gt;=1,DAY(B12)&lt;=15)</formula>
    </cfRule>
  </conditionalFormatting>
  <conditionalFormatting sqref="B4:G4">
    <cfRule type="expression" dxfId="16" priority="1">
      <formula>DAY(B4)&gt;8</formula>
    </cfRule>
  </conditionalFormatting>
  <dataValidations count="8">
    <dataValidation allowBlank="1" showInputMessage="1" showErrorMessage="1" prompt="יום בשבוע שנקבע באופן אוטומטי" sqref="C3:H3"/>
    <dataValidation allowBlank="1" showInputMessage="1" showErrorMessage="1" prompt="השנה בתא זה מתעדכנת באופן אוטומטי בהתבסס על השנה שהוזנה בגליון העבודה 'ינואר'. לוח השנה שלהלן מכיל תאריכים עבור החודש הקודם והחודש הבא עם גוון בהיר יותר של גופן." sqref="B2:D2"/>
    <dataValidation allowBlank="1" showInputMessage="1" showErrorMessage="1" prompt="לוח שנה - חודש אפריל" sqref="A1"/>
    <dataValidation allowBlank="1" showInputMessage="1" showErrorMessage="1" prompt="שורה זו מכילה את שמות ימי השבוע עבור לוח שנה זה. תא זה מכיל את היום הראשון בשבוע. כדי לשנות את יום תחילת השבוע, בחר יום חדש בשבוע בתא L5, בגליון העבודה 'ינואר'." sqref="B3"/>
    <dataValidation allowBlank="1" showInputMessage="1" prompt="הזן הערות חודשיות בתא שמתחת" sqref="D14:H14"/>
    <dataValidation allowBlank="1" showInputMessage="1" prompt="הזן הערות חודשיות בתא זה" sqref="D15:H15"/>
    <dataValidation allowBlank="1" showInputMessage="1" showErrorMessage="1" prompt="שורה זו ושורות 7, 9, 11, 13 ו- 15 מכילות תאים להזנת הערות יומיות הקשורות ליום הקלנדרי בתא שלעיל." sqref="B5"/>
    <dataValidation allowBlank="1" showInputMessage="1" showErrorMessage="1" prompt="שורה זו ושורות 6, 8, 10, 12 ו- 14 מכילות את הימים הקלנדריים של השבוע. אם תא זה אינו מכיל את המספר 1, זהו יום מהחודש הקודם. הזן הערות בתא D15." sqref="B4"/>
  </dataValidations>
  <printOptions horizontalCentered="1"/>
  <pageMargins left="0.25" right="0.25" top="0.5" bottom="0.5" header="0.3" footer="0.3"/>
  <pageSetup paperSize="9" scale="85" orientation="landscape" r:id="rId1"/>
  <headerFooter differentFirst="1"/>
  <drawing r:id="rId2"/>
</worksheet>
</file>

<file path=xl/worksheets/sheet9.xml><?xml version="1.0" encoding="utf-8"?>
<worksheet xmlns="http://schemas.openxmlformats.org/spreadsheetml/2006/main" xmlns:r="http://schemas.openxmlformats.org/officeDocument/2006/relationships">
  <sheetPr codeName="Sheet5">
    <tabColor theme="9" tint="0.59999389629810485"/>
    <pageSetUpPr fitToPage="1"/>
  </sheetPr>
  <dimension ref="A1:I15"/>
  <sheetViews>
    <sheetView showGridLines="0" rightToLeft="1" workbookViewId="0">
      <selection activeCell="F13" sqref="F13"/>
    </sheetView>
  </sheetViews>
  <sheetFormatPr defaultColWidth="8.75" defaultRowHeight="16.5"/>
  <cols>
    <col min="1" max="1" width="1.625" style="1" customWidth="1"/>
    <col min="2" max="8" width="16.625" style="1" customWidth="1"/>
    <col min="9" max="9" width="1.625" style="2" customWidth="1"/>
    <col min="10" max="10" width="8.625" style="2" customWidth="1"/>
    <col min="11" max="16384" width="8.75" style="2"/>
  </cols>
  <sheetData>
    <row r="1" spans="1:9" ht="9" customHeight="1">
      <c r="A1" s="6"/>
      <c r="B1" s="6"/>
      <c r="C1" s="6"/>
      <c r="D1" s="6"/>
      <c r="E1" s="6"/>
      <c r="F1" s="6"/>
      <c r="G1" s="6"/>
      <c r="H1" s="6"/>
      <c r="I1" s="7" t="s">
        <v>1</v>
      </c>
    </row>
    <row r="2" spans="1:9" ht="96" customHeight="1">
      <c r="A2" s="6"/>
      <c r="B2" s="80" t="str">
        <f>"מאי "&amp;שנה_קלנדרית</f>
        <v>מאי 2024</v>
      </c>
      <c r="C2" s="80"/>
      <c r="D2" s="80"/>
      <c r="E2" s="8"/>
      <c r="F2" s="8"/>
      <c r="G2" s="8"/>
      <c r="H2" s="9"/>
      <c r="I2" s="7"/>
    </row>
    <row r="3" spans="1:9" s="4" customFormat="1" ht="24" customHeight="1">
      <c r="A3" s="10"/>
      <c r="B3" s="25" t="str">
        <f>תחילת_השבוע</f>
        <v>יום ראשון</v>
      </c>
      <c r="C3" s="26" t="str">
        <f t="shared" ref="C3:H3" si="0">TEXT(C4,"aaaa")</f>
        <v>יום שני</v>
      </c>
      <c r="D3" s="26" t="str">
        <f t="shared" si="0"/>
        <v>יום שלישי</v>
      </c>
      <c r="E3" s="26" t="str">
        <f t="shared" si="0"/>
        <v>יום רביעי</v>
      </c>
      <c r="F3" s="26" t="str">
        <f t="shared" si="0"/>
        <v>יום חמישי</v>
      </c>
      <c r="G3" s="26" t="str">
        <f t="shared" si="0"/>
        <v>יום שישי</v>
      </c>
      <c r="H3" s="27" t="str">
        <f t="shared" si="0"/>
        <v>שבת</v>
      </c>
      <c r="I3" s="14"/>
    </row>
    <row r="4" spans="1:9" s="3" customFormat="1" ht="24" customHeight="1">
      <c r="A4" s="15"/>
      <c r="B4" s="47">
        <f t="array" ref="B4:H4">ימים_ושבועות+DATE(שנה_קלנדרית,5,1)-WEEKDAY(DATE(שנה_קלנדרית,5,1),(תחילת_השבוע="יום שני")+1)+1</f>
        <v>45410</v>
      </c>
      <c r="C4" s="47">
        <v>45411</v>
      </c>
      <c r="D4" s="47">
        <v>45412</v>
      </c>
      <c r="E4" s="47">
        <v>45413</v>
      </c>
      <c r="F4" s="47">
        <v>45414</v>
      </c>
      <c r="G4" s="47">
        <v>45415</v>
      </c>
      <c r="H4" s="47">
        <v>45416</v>
      </c>
      <c r="I4" s="16"/>
    </row>
    <row r="5" spans="1:9" s="5" customFormat="1" ht="56.1" customHeight="1">
      <c r="A5" s="18"/>
      <c r="B5" s="28"/>
      <c r="C5" s="28"/>
      <c r="D5" s="28"/>
      <c r="E5" s="29" t="s">
        <v>55</v>
      </c>
      <c r="F5" s="29" t="s">
        <v>55</v>
      </c>
      <c r="G5" s="29" t="s">
        <v>27</v>
      </c>
      <c r="H5" s="28"/>
      <c r="I5" s="20"/>
    </row>
    <row r="6" spans="1:9" s="3" customFormat="1" ht="24" customHeight="1">
      <c r="A6" s="15"/>
      <c r="B6" s="52">
        <f t="array" ref="B6:H6">ימים_ושבועות+DATE(שנה_קלנדרית,5,1)-WEEKDAY(DATE(שנה_קלנדרית,5,1),(תחילת_השבוע="יום שני")+1)+8</f>
        <v>45417</v>
      </c>
      <c r="C6" s="52">
        <v>45418</v>
      </c>
      <c r="D6" s="52">
        <v>45419</v>
      </c>
      <c r="E6" s="52">
        <v>45420</v>
      </c>
      <c r="F6" s="52">
        <v>45421</v>
      </c>
      <c r="G6" s="52">
        <v>45422</v>
      </c>
      <c r="H6" s="52">
        <v>45423</v>
      </c>
      <c r="I6" s="16"/>
    </row>
    <row r="7" spans="1:9" s="5" customFormat="1" ht="56.1" customHeight="1">
      <c r="A7" s="18"/>
      <c r="B7" s="29" t="s">
        <v>55</v>
      </c>
      <c r="C7" s="29" t="s">
        <v>55</v>
      </c>
      <c r="D7" s="29" t="s">
        <v>55</v>
      </c>
      <c r="E7" s="29" t="s">
        <v>55</v>
      </c>
      <c r="F7" s="29" t="s">
        <v>55</v>
      </c>
      <c r="G7" s="29" t="s">
        <v>27</v>
      </c>
      <c r="H7" s="29"/>
      <c r="I7" s="20"/>
    </row>
    <row r="8" spans="1:9" s="3" customFormat="1" ht="24" customHeight="1">
      <c r="A8" s="15"/>
      <c r="B8" s="48">
        <f t="array" ref="B8:H8">ימים_ושבועות+DATE(שנה_קלנדרית,5,1)-WEEKDAY(DATE(שנה_קלנדרית,5,1),(תחילת_השבוע="יום שני")+1)+15</f>
        <v>45424</v>
      </c>
      <c r="C8" s="48">
        <v>45425</v>
      </c>
      <c r="D8" s="48">
        <v>45426</v>
      </c>
      <c r="E8" s="48">
        <v>45427</v>
      </c>
      <c r="F8" s="48">
        <v>45428</v>
      </c>
      <c r="G8" s="48">
        <v>45429</v>
      </c>
      <c r="H8" s="48">
        <v>45430</v>
      </c>
      <c r="I8" s="16"/>
    </row>
    <row r="9" spans="1:9" s="5" customFormat="1" ht="56.1" customHeight="1">
      <c r="A9" s="18"/>
      <c r="B9" s="28"/>
      <c r="C9" s="28" t="s">
        <v>54</v>
      </c>
      <c r="D9" s="28" t="s">
        <v>53</v>
      </c>
      <c r="E9" s="28"/>
      <c r="F9" s="28"/>
      <c r="G9" s="29" t="s">
        <v>27</v>
      </c>
      <c r="H9" s="28"/>
      <c r="I9" s="20"/>
    </row>
    <row r="10" spans="1:9" s="3" customFormat="1" ht="24" customHeight="1">
      <c r="A10" s="15"/>
      <c r="B10" s="52">
        <f t="array" ref="B10:H10">ימים_ושבועות+DATE(שנה_קלנדרית,5,1)-WEEKDAY(DATE(שנה_קלנדרית,5,1),(תחילת_השבוע="יום שני")+1)+22</f>
        <v>45431</v>
      </c>
      <c r="C10" s="52">
        <v>45432</v>
      </c>
      <c r="D10" s="52">
        <v>45433</v>
      </c>
      <c r="E10" s="52">
        <v>45434</v>
      </c>
      <c r="F10" s="52">
        <v>45435</v>
      </c>
      <c r="G10" s="52">
        <v>45436</v>
      </c>
      <c r="H10" s="52">
        <v>45437</v>
      </c>
      <c r="I10" s="16"/>
    </row>
    <row r="11" spans="1:9" s="5" customFormat="1" ht="56.1" customHeight="1">
      <c r="A11" s="18"/>
      <c r="B11" s="29" t="s">
        <v>56</v>
      </c>
      <c r="C11" s="29" t="s">
        <v>56</v>
      </c>
      <c r="D11" s="29" t="s">
        <v>56</v>
      </c>
      <c r="E11" s="29" t="s">
        <v>56</v>
      </c>
      <c r="F11" s="29" t="s">
        <v>56</v>
      </c>
      <c r="G11" s="29" t="s">
        <v>27</v>
      </c>
      <c r="H11" s="29"/>
      <c r="I11" s="20"/>
    </row>
    <row r="12" spans="1:9" s="3" customFormat="1" ht="24" customHeight="1">
      <c r="A12" s="15"/>
      <c r="B12" s="48">
        <f t="array" ref="B12:H12">ימים_ושבועות+DATE(שנה_קלנדרית,5,1)-WEEKDAY(DATE(שנה_קלנדרית,5,1),(תחילת_השבוע="יום שני")+1)+29</f>
        <v>45438</v>
      </c>
      <c r="C12" s="48">
        <v>45439</v>
      </c>
      <c r="D12" s="48">
        <v>45440</v>
      </c>
      <c r="E12" s="48">
        <v>45441</v>
      </c>
      <c r="F12" s="48">
        <v>45442</v>
      </c>
      <c r="G12" s="48">
        <v>45443</v>
      </c>
      <c r="H12" s="48">
        <v>45444</v>
      </c>
      <c r="I12" s="16"/>
    </row>
    <row r="13" spans="1:9" s="5" customFormat="1" ht="56.1" customHeight="1">
      <c r="A13" s="18"/>
      <c r="B13" s="28" t="s">
        <v>65</v>
      </c>
      <c r="C13" s="28" t="s">
        <v>65</v>
      </c>
      <c r="D13" s="28" t="s">
        <v>65</v>
      </c>
      <c r="E13" s="28" t="s">
        <v>65</v>
      </c>
      <c r="F13" s="28" t="s">
        <v>65</v>
      </c>
      <c r="G13" s="29" t="s">
        <v>27</v>
      </c>
      <c r="H13" s="28"/>
      <c r="I13" s="20"/>
    </row>
    <row r="14" spans="1:9" s="3" customFormat="1" ht="24" customHeight="1">
      <c r="A14" s="15"/>
      <c r="B14" s="52">
        <f t="array" ref="B14:C14">ימים_ושבועות+DATE(שנה_קלנדרית,5,1)-WEEKDAY(DATE(שנה_קלנדרית,5,1),(תחילת_השבוע="יום שני")+1)+36</f>
        <v>45445</v>
      </c>
      <c r="C14" s="52">
        <v>45446</v>
      </c>
      <c r="D14" s="81" t="s">
        <v>0</v>
      </c>
      <c r="E14" s="81"/>
      <c r="F14" s="81"/>
      <c r="G14" s="81"/>
      <c r="H14" s="82"/>
      <c r="I14" s="16"/>
    </row>
    <row r="15" spans="1:9" s="5" customFormat="1" ht="56.1" customHeight="1">
      <c r="A15" s="23"/>
      <c r="B15" s="56"/>
      <c r="C15" s="56"/>
      <c r="D15" s="83"/>
      <c r="E15" s="83"/>
      <c r="F15" s="83"/>
      <c r="G15" s="83"/>
      <c r="H15" s="84"/>
      <c r="I15" s="24"/>
    </row>
  </sheetData>
  <mergeCells count="3">
    <mergeCell ref="B2:D2"/>
    <mergeCell ref="D14:H14"/>
    <mergeCell ref="D15:H15"/>
  </mergeCells>
  <conditionalFormatting sqref="B12:H12 B14:C14">
    <cfRule type="expression" dxfId="15" priority="2">
      <formula>AND(DAY(B12)&gt;=1,DAY(B12)&lt;=15)</formula>
    </cfRule>
  </conditionalFormatting>
  <conditionalFormatting sqref="B4:G4">
    <cfRule type="expression" dxfId="14" priority="1">
      <formula>DAY(B4)&gt;8</formula>
    </cfRule>
  </conditionalFormatting>
  <dataValidations count="8">
    <dataValidation allowBlank="1" showInputMessage="1" showErrorMessage="1" prompt="יום בשבוע שנקבע באופן אוטומטי" sqref="C3:H3"/>
    <dataValidation allowBlank="1" showInputMessage="1" showErrorMessage="1" prompt="השנה בתא זה מתעדכנת באופן אוטומטי בהתבסס על השנה שהוזנה בגליון העבודה 'ינואר'. לוח השנה שלהלן מכיל תאריכים עבור החודש הקודם והחודש הבא עם גוון בהיר יותר של גופן." sqref="B2:D2"/>
    <dataValidation allowBlank="1" showInputMessage="1" showErrorMessage="1" prompt="לוח שנה - חודש מאי" sqref="A1"/>
    <dataValidation allowBlank="1" showInputMessage="1" showErrorMessage="1" prompt="שורה זו ושורות 6, 8, 10, 12 ו- 14 מכילות את הימים הקלנדריים של השבוע. אם תא זה אינו מכיל את המספר 1, זהו יום מהחודש הקודם. הזן הערות בתא D15." sqref="B4"/>
    <dataValidation allowBlank="1" showInputMessage="1" showErrorMessage="1" prompt="שורה זו ושורות 7, 9, 11, 13 ו- 15 מכילות תאים להזנת הערות יומיות הקשורות ליום הקלנדרי בתא שלעיל." sqref="B5"/>
    <dataValidation allowBlank="1" showInputMessage="1" prompt="הזן הערות חודשיות בתא זה" sqref="D15:H15"/>
    <dataValidation allowBlank="1" showInputMessage="1" prompt="הזן הערות חודשיות בתא שמתחת" sqref="D14:H14"/>
    <dataValidation allowBlank="1" showInputMessage="1" showErrorMessage="1" prompt="שורה זו מכילה את שמות ימי השבוע עבור לוח שנה זה. תא זה מכיל את היום הראשון בשבוע. כדי לשנות את יום תחילת השבוע, בחר יום חדש בשבוע בתא L5, בגליון העבודה 'ינואר'." sqref="B3"/>
  </dataValidations>
  <printOptions horizontalCentered="1"/>
  <pageMargins left="0.25" right="0.25" top="0.5" bottom="0.5" header="0.3" footer="0.3"/>
  <pageSetup paperSize="9" scale="85"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2" ma:contentTypeDescription="Create a new document." ma:contentTypeScope="" ma:versionID="426e97fa315356fffbdcd9876fe988c2">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4b8f0def80e6d70ce3def20c90759ae"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Status" ma:index="19" nillable="true" ma:displayName="Status" ma:default="Not started" ma:format="Dropdown" ma:internalName="Status">
      <xsd:simpleType>
        <xsd:restriction base="dms:Choice">
          <xsd:enumeration value="Not started"/>
          <xsd:enumeration value="In Progress"/>
          <xsd:enumeration value="Completed"/>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tatus xmlns="71af3243-3dd4-4a8d-8c0d-dd76da1f02a5">Not started</Status>
    <MediaServiceKeyPoints xmlns="71af3243-3dd4-4a8d-8c0d-dd76da1f02a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DF88E0-C534-44A9-B15A-DDE8DD2204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60D437D-D97C-4174-9BD0-B6C4706C93C2}">
  <ds:schemaRefs>
    <ds:schemaRef ds:uri="http://schemas.microsoft.com/office/2006/metadata/properties"/>
    <ds:schemaRef ds:uri="http://schemas.microsoft.com/office/infopath/2007/PartnerControls"/>
    <ds:schemaRef ds:uri="71af3243-3dd4-4a8d-8c0d-dd76da1f02a5"/>
  </ds:schemaRefs>
</ds:datastoreItem>
</file>

<file path=customXml/itemProps3.xml><?xml version="1.0" encoding="utf-8"?>
<ds:datastoreItem xmlns:ds="http://schemas.openxmlformats.org/officeDocument/2006/customXml" ds:itemID="{3BF997A1-6F4D-40DF-902F-6A09A77F975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16</vt:i4>
      </vt:variant>
      <vt:variant>
        <vt:lpstr>טווחים בעלי שם</vt:lpstr>
      </vt:variant>
      <vt:variant>
        <vt:i4>43</vt:i4>
      </vt:variant>
    </vt:vector>
  </HeadingPairs>
  <TitlesOfParts>
    <vt:vector size="59" baseType="lpstr">
      <vt:lpstr>ספטמבר23</vt:lpstr>
      <vt:lpstr>אוקטובר23</vt:lpstr>
      <vt:lpstr>נובמבר23</vt:lpstr>
      <vt:lpstr>דצמבר23</vt:lpstr>
      <vt:lpstr>ינואר</vt:lpstr>
      <vt:lpstr>פברואר</vt:lpstr>
      <vt:lpstr>מרץ</vt:lpstr>
      <vt:lpstr>אפריל</vt:lpstr>
      <vt:lpstr>מאי</vt:lpstr>
      <vt:lpstr>יוני</vt:lpstr>
      <vt:lpstr>יולי</vt:lpstr>
      <vt:lpstr>אוגוסט</vt:lpstr>
      <vt:lpstr>ספטמבר</vt:lpstr>
      <vt:lpstr>אוקטובר</vt:lpstr>
      <vt:lpstr>נובמבר</vt:lpstr>
      <vt:lpstr>דצמבר</vt:lpstr>
      <vt:lpstr>אוגוסט!Print_Area</vt:lpstr>
      <vt:lpstr>אוקטובר!Print_Area</vt:lpstr>
      <vt:lpstr>אוקטובר23!Print_Area</vt:lpstr>
      <vt:lpstr>אפריל!Print_Area</vt:lpstr>
      <vt:lpstr>דצמבר!Print_Area</vt:lpstr>
      <vt:lpstr>דצמבר23!Print_Area</vt:lpstr>
      <vt:lpstr>יולי!Print_Area</vt:lpstr>
      <vt:lpstr>יוני!Print_Area</vt:lpstr>
      <vt:lpstr>ינואר!Print_Area</vt:lpstr>
      <vt:lpstr>מאי!Print_Area</vt:lpstr>
      <vt:lpstr>מרץ!Print_Area</vt:lpstr>
      <vt:lpstr>נובמבר!Print_Area</vt:lpstr>
      <vt:lpstr>נובמבר23!Print_Area</vt:lpstr>
      <vt:lpstr>ספטמבר!Print_Area</vt:lpstr>
      <vt:lpstr>ספטמבר23!Print_Area</vt:lpstr>
      <vt:lpstr>פברואר!Print_Area</vt:lpstr>
      <vt:lpstr>אזור_כותרות_עמודות1..H12.1</vt:lpstr>
      <vt:lpstr>אזור_כותרות_עמודות1..H12.10</vt:lpstr>
      <vt:lpstr>אזור_כותרות_עמודות1..H12.11</vt:lpstr>
      <vt:lpstr>אזור_כותרות_עמודות1..H12.12</vt:lpstr>
      <vt:lpstr>אזור_כותרות_עמודות1..H12.2</vt:lpstr>
      <vt:lpstr>אזור_כותרות_עמודות1..H12.3</vt:lpstr>
      <vt:lpstr>אזור_כותרות_עמודות1..H12.4</vt:lpstr>
      <vt:lpstr>אזור_כותרות_עמודות1..H12.5</vt:lpstr>
      <vt:lpstr>אזור_כותרות_עמודות1..H12.6</vt:lpstr>
      <vt:lpstr>אזור_כותרות_עמודות1..H12.7</vt:lpstr>
      <vt:lpstr>אזור_כותרות_עמודות1..H12.8</vt:lpstr>
      <vt:lpstr>אזור_כותרות_עמודות1..H12.9</vt:lpstr>
      <vt:lpstr>אזור_כותרות_עמודות2..C14.1</vt:lpstr>
      <vt:lpstr>אזור_כותרות_עמודות2..C14.10</vt:lpstr>
      <vt:lpstr>אזור_כותרות_עמודות2..C14.11</vt:lpstr>
      <vt:lpstr>אזור_כותרות_עמודות2..C14.12</vt:lpstr>
      <vt:lpstr>אזור_כותרות_עמודות2..C14.2</vt:lpstr>
      <vt:lpstr>אזור_כותרות_עמודות2..C14.3</vt:lpstr>
      <vt:lpstr>אזור_כותרות_עמודות2..C14.4</vt:lpstr>
      <vt:lpstr>אזור_כותרות_עמודות2..C14.5</vt:lpstr>
      <vt:lpstr>אזור_כותרות_עמודות2..C14.6</vt:lpstr>
      <vt:lpstr>אזור_כותרות_עמודות2..C14.7</vt:lpstr>
      <vt:lpstr>אזור_כותרות_עמודות2..C14.8</vt:lpstr>
      <vt:lpstr>אזור_כותרות_עמודות2..C14.9</vt:lpstr>
      <vt:lpstr>אזור_כותרות_שורות1..K3</vt:lpstr>
      <vt:lpstr>שנה_קלנדרית</vt:lpstr>
      <vt:lpstr>תחילת_השבוע</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2020-10-07T05:20:26Z</dcterms:created>
  <dcterms:modified xsi:type="dcterms:W3CDTF">2023-09-05T06:40:10Z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